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329"/>
  <workbookPr defaultThemeVersion="124226"/>
  <mc:AlternateContent xmlns:mc="http://schemas.openxmlformats.org/markup-compatibility/2006">
    <mc:Choice Requires="x15">
      <x15ac:absPath xmlns:x15ac="http://schemas.microsoft.com/office/spreadsheetml/2010/11/ac" url="Y:\businesssuite\docs\traineeships\Legal\SFY 2017-18\"/>
    </mc:Choice>
  </mc:AlternateContent>
  <bookViews>
    <workbookView xWindow="0" yWindow="0" windowWidth="24000" windowHeight="8610" activeTab="1"/>
  </bookViews>
  <sheets>
    <sheet name="Legal Traineeships" sheetId="1" r:id="rId1"/>
    <sheet name="PEF Calculation" sheetId="13" r:id="rId2"/>
    <sheet name="MC Calculation" sheetId="14" r:id="rId3"/>
    <sheet name="PS&amp;T April 2017 Schedule" sheetId="7" r:id="rId4"/>
    <sheet name="PS&amp;T April 2016 RETRO" sheetId="8" r:id="rId5"/>
    <sheet name="MC April 2017 Schedule" sheetId="10" r:id="rId6"/>
    <sheet name="MC April 2016 RETRO" sheetId="9" r:id="rId7"/>
    <sheet name="MC April 2018" sheetId="11" r:id="rId8"/>
    <sheet name="PS&amp;T April 2018" sheetId="12" r:id="rId9"/>
  </sheets>
  <definedNames>
    <definedName name="_xlnm.Print_Titles" localSheetId="0">'Legal Traineeships'!$1:$1</definedName>
  </definedNames>
  <calcPr calcId="171027"/>
</workbook>
</file>

<file path=xl/calcChain.xml><?xml version="1.0" encoding="utf-8"?>
<calcChain xmlns="http://schemas.openxmlformats.org/spreadsheetml/2006/main">
  <c r="J15" i="1" l="1"/>
  <c r="I23" i="1"/>
  <c r="G23" i="1"/>
  <c r="I16" i="1"/>
  <c r="G16" i="1"/>
  <c r="I15" i="1"/>
  <c r="G15" i="1"/>
  <c r="I8" i="1"/>
  <c r="G8" i="1"/>
  <c r="I7" i="1"/>
  <c r="G7" i="1"/>
  <c r="D24" i="1"/>
  <c r="D23" i="1"/>
  <c r="D16" i="1"/>
  <c r="D15" i="1"/>
  <c r="D8" i="1"/>
  <c r="D7" i="1"/>
  <c r="C48" i="14"/>
  <c r="D48" i="14" s="1"/>
  <c r="E48" i="14" s="1"/>
  <c r="F48" i="14" s="1"/>
  <c r="G48" i="14" s="1"/>
  <c r="H48" i="14" s="1"/>
  <c r="I48" i="14" s="1"/>
  <c r="J23" i="1" s="1"/>
  <c r="C47" i="14"/>
  <c r="D47" i="14" s="1"/>
  <c r="E47" i="14" s="1"/>
  <c r="F47" i="14" s="1"/>
  <c r="G47" i="14" s="1"/>
  <c r="H47" i="14" s="1"/>
  <c r="I47" i="14" s="1"/>
  <c r="H23" i="1" s="1"/>
  <c r="C41" i="14"/>
  <c r="D41" i="14" s="1"/>
  <c r="E41" i="14" s="1"/>
  <c r="F41" i="14" s="1"/>
  <c r="G41" i="14" s="1"/>
  <c r="H41" i="14" s="1"/>
  <c r="I41" i="14" s="1"/>
  <c r="J16" i="1" s="1"/>
  <c r="D40" i="14"/>
  <c r="E40" i="14" s="1"/>
  <c r="F40" i="14" s="1"/>
  <c r="G40" i="14" s="1"/>
  <c r="H40" i="14" s="1"/>
  <c r="I40" i="14" s="1"/>
  <c r="H16" i="1" s="1"/>
  <c r="C40" i="14"/>
  <c r="D34" i="14"/>
  <c r="E34" i="14" s="1"/>
  <c r="F34" i="14" s="1"/>
  <c r="G34" i="14" s="1"/>
  <c r="H34" i="14" s="1"/>
  <c r="I34" i="14" s="1"/>
  <c r="C34" i="14"/>
  <c r="C33" i="14"/>
  <c r="D33" i="14" s="1"/>
  <c r="E33" i="14" s="1"/>
  <c r="F33" i="14" s="1"/>
  <c r="G33" i="14" s="1"/>
  <c r="H33" i="14" s="1"/>
  <c r="I33" i="14" s="1"/>
  <c r="H15" i="1" s="1"/>
  <c r="C27" i="14"/>
  <c r="D27" i="14" s="1"/>
  <c r="E27" i="14" s="1"/>
  <c r="F27" i="14" s="1"/>
  <c r="G27" i="14" s="1"/>
  <c r="H27" i="14" s="1"/>
  <c r="I27" i="14" s="1"/>
  <c r="J8" i="1" s="1"/>
  <c r="C26" i="14"/>
  <c r="D26" i="14" s="1"/>
  <c r="E26" i="14" s="1"/>
  <c r="F26" i="14" s="1"/>
  <c r="G26" i="14" s="1"/>
  <c r="H26" i="14" s="1"/>
  <c r="I26" i="14" s="1"/>
  <c r="H8" i="1" s="1"/>
  <c r="D20" i="14"/>
  <c r="E20" i="14" s="1"/>
  <c r="F20" i="14" s="1"/>
  <c r="G20" i="14" s="1"/>
  <c r="H20" i="14" s="1"/>
  <c r="I20" i="14" s="1"/>
  <c r="J7" i="1" s="1"/>
  <c r="C20" i="14"/>
  <c r="C19" i="14"/>
  <c r="D19" i="14" s="1"/>
  <c r="E19" i="14" s="1"/>
  <c r="F19" i="14" s="1"/>
  <c r="G19" i="14" s="1"/>
  <c r="H19" i="14" s="1"/>
  <c r="I19" i="14" s="1"/>
  <c r="H7" i="1" s="1"/>
  <c r="C12" i="14"/>
  <c r="D12" i="14" s="1"/>
  <c r="E12" i="14" s="1"/>
  <c r="F12" i="14" s="1"/>
  <c r="G12" i="14" s="1"/>
  <c r="H12" i="14" s="1"/>
  <c r="I12" i="14" s="1"/>
  <c r="E24" i="1" s="1"/>
  <c r="C11" i="14"/>
  <c r="D11" i="14" s="1"/>
  <c r="E11" i="14" s="1"/>
  <c r="F11" i="14" s="1"/>
  <c r="G11" i="14" s="1"/>
  <c r="H11" i="14" s="1"/>
  <c r="I11" i="14" s="1"/>
  <c r="E23" i="1" s="1"/>
  <c r="D10" i="14"/>
  <c r="E10" i="14" s="1"/>
  <c r="F10" i="14" s="1"/>
  <c r="G10" i="14" s="1"/>
  <c r="H10" i="14" s="1"/>
  <c r="I10" i="14" s="1"/>
  <c r="E16" i="1" s="1"/>
  <c r="C10" i="14"/>
  <c r="C9" i="14"/>
  <c r="D9" i="14" s="1"/>
  <c r="E9" i="14" s="1"/>
  <c r="F9" i="14" s="1"/>
  <c r="G9" i="14" s="1"/>
  <c r="H9" i="14" s="1"/>
  <c r="I9" i="14" s="1"/>
  <c r="E15" i="1" s="1"/>
  <c r="C8" i="14"/>
  <c r="D8" i="14" s="1"/>
  <c r="E8" i="14" s="1"/>
  <c r="F8" i="14" s="1"/>
  <c r="G8" i="14" s="1"/>
  <c r="H8" i="14" s="1"/>
  <c r="I8" i="14" s="1"/>
  <c r="E8" i="1" s="1"/>
  <c r="E7" i="14"/>
  <c r="F7" i="14" s="1"/>
  <c r="G7" i="14" s="1"/>
  <c r="H7" i="14" s="1"/>
  <c r="I7" i="14" s="1"/>
  <c r="E7" i="1" s="1"/>
  <c r="D7" i="14"/>
  <c r="C7" i="14"/>
  <c r="C53" i="13"/>
  <c r="D53" i="13" s="1"/>
  <c r="E53" i="13" s="1"/>
  <c r="F53" i="13" s="1"/>
  <c r="G53" i="13" s="1"/>
  <c r="H53" i="13" s="1"/>
  <c r="C52" i="13"/>
  <c r="D52" i="13" s="1"/>
  <c r="E52" i="13" s="1"/>
  <c r="F52" i="13" s="1"/>
  <c r="G52" i="13" s="1"/>
  <c r="H52" i="13" s="1"/>
  <c r="C45" i="13"/>
  <c r="D45" i="13" s="1"/>
  <c r="E45" i="13" s="1"/>
  <c r="F45" i="13" s="1"/>
  <c r="G45" i="13" s="1"/>
  <c r="H45" i="13" s="1"/>
  <c r="C44" i="13"/>
  <c r="D44" i="13" s="1"/>
  <c r="E44" i="13" s="1"/>
  <c r="F44" i="13" s="1"/>
  <c r="G44" i="13" s="1"/>
  <c r="H44" i="13" s="1"/>
  <c r="C37" i="13"/>
  <c r="D37" i="13" s="1"/>
  <c r="E37" i="13" s="1"/>
  <c r="F37" i="13" s="1"/>
  <c r="G37" i="13" s="1"/>
  <c r="H37" i="13" s="1"/>
  <c r="C36" i="13"/>
  <c r="D36" i="13" s="1"/>
  <c r="E36" i="13" s="1"/>
  <c r="F36" i="13" s="1"/>
  <c r="G36" i="13" s="1"/>
  <c r="H36" i="13" s="1"/>
  <c r="C27" i="13"/>
  <c r="D27" i="13" s="1"/>
  <c r="E27" i="13" s="1"/>
  <c r="F27" i="13" s="1"/>
  <c r="G27" i="13" s="1"/>
  <c r="H27" i="13" s="1"/>
  <c r="C26" i="13"/>
  <c r="D26" i="13" s="1"/>
  <c r="E26" i="13" s="1"/>
  <c r="F26" i="13" s="1"/>
  <c r="G26" i="13" s="1"/>
  <c r="H26" i="13" s="1"/>
  <c r="C20" i="13"/>
  <c r="D20" i="13" s="1"/>
  <c r="E20" i="13" s="1"/>
  <c r="F20" i="13" s="1"/>
  <c r="G20" i="13" s="1"/>
  <c r="H20" i="13" s="1"/>
  <c r="C19" i="13"/>
  <c r="D19" i="13" s="1"/>
  <c r="E19" i="13" s="1"/>
  <c r="F19" i="13" s="1"/>
  <c r="G19" i="13" s="1"/>
  <c r="H19" i="13" s="1"/>
  <c r="C12" i="13"/>
  <c r="D12" i="13" s="1"/>
  <c r="E12" i="13" s="1"/>
  <c r="F12" i="13" s="1"/>
  <c r="G12" i="13" s="1"/>
  <c r="H12" i="13" s="1"/>
  <c r="C11" i="13"/>
  <c r="D11" i="13" s="1"/>
  <c r="E11" i="13" s="1"/>
  <c r="F11" i="13" s="1"/>
  <c r="G11" i="13" s="1"/>
  <c r="H11" i="13" s="1"/>
  <c r="C10" i="13"/>
  <c r="D10" i="13" s="1"/>
  <c r="E10" i="13" s="1"/>
  <c r="F10" i="13" s="1"/>
  <c r="G10" i="13" s="1"/>
  <c r="H10" i="13" s="1"/>
  <c r="C9" i="13"/>
  <c r="D9" i="13" s="1"/>
  <c r="E9" i="13" s="1"/>
  <c r="F9" i="13" s="1"/>
  <c r="G9" i="13" s="1"/>
  <c r="H9" i="13" s="1"/>
  <c r="C8" i="13"/>
  <c r="D8" i="13" s="1"/>
  <c r="E8" i="13" s="1"/>
  <c r="F8" i="13" s="1"/>
  <c r="G8" i="13" s="1"/>
  <c r="H8" i="13" s="1"/>
  <c r="C7" i="13"/>
  <c r="D7" i="13" s="1"/>
  <c r="E7" i="13" s="1"/>
  <c r="F7" i="13" s="1"/>
  <c r="G7" i="13" s="1"/>
  <c r="H7" i="13" s="1"/>
  <c r="D31" i="11" l="1"/>
  <c r="D30" i="11"/>
  <c r="D29" i="11"/>
  <c r="D28" i="11"/>
  <c r="D27" i="11"/>
  <c r="D26" i="11"/>
  <c r="D25" i="11"/>
  <c r="D24" i="11"/>
  <c r="D23" i="11"/>
  <c r="D22" i="11"/>
  <c r="D21" i="11"/>
  <c r="D20" i="11"/>
  <c r="D19" i="11"/>
  <c r="D18" i="11"/>
  <c r="D17" i="11"/>
  <c r="D16" i="11"/>
  <c r="D15" i="11"/>
  <c r="D14" i="11"/>
  <c r="D13" i="11"/>
  <c r="D12" i="11"/>
  <c r="D11" i="11"/>
  <c r="D10" i="11"/>
  <c r="D9" i="11"/>
  <c r="D8" i="11"/>
  <c r="D7" i="11"/>
  <c r="D6" i="11"/>
  <c r="D5" i="11"/>
  <c r="D4" i="11"/>
  <c r="D31" i="9"/>
  <c r="D30" i="9"/>
  <c r="D29" i="9"/>
  <c r="D28" i="9"/>
  <c r="D27" i="9"/>
  <c r="D26" i="9"/>
  <c r="D25" i="9"/>
  <c r="D24" i="9"/>
  <c r="D23" i="9"/>
  <c r="D22" i="9"/>
  <c r="D21" i="9"/>
  <c r="D20" i="9"/>
  <c r="D19" i="9"/>
  <c r="D18" i="9"/>
  <c r="D17" i="9"/>
  <c r="D16" i="9"/>
  <c r="D15" i="9"/>
  <c r="D14" i="9"/>
  <c r="D13" i="9"/>
  <c r="D12" i="9"/>
  <c r="D11" i="9"/>
  <c r="D10" i="9"/>
  <c r="D9" i="9"/>
  <c r="D8" i="9"/>
  <c r="D7" i="9"/>
  <c r="D6" i="9"/>
  <c r="D5" i="9"/>
  <c r="D4" i="9"/>
  <c r="D30" i="10"/>
  <c r="D29" i="10"/>
  <c r="D28" i="10"/>
  <c r="D27" i="10"/>
  <c r="D24" i="10"/>
  <c r="D23" i="10"/>
  <c r="D21" i="10"/>
  <c r="D20" i="10"/>
  <c r="D19" i="10"/>
  <c r="D13" i="10"/>
  <c r="D12" i="10"/>
  <c r="D10" i="10"/>
  <c r="D9" i="10"/>
  <c r="D8" i="10"/>
  <c r="D7" i="10"/>
  <c r="D5" i="10"/>
  <c r="D4" i="10" l="1"/>
  <c r="L24" i="1" l="1"/>
  <c r="L23" i="1"/>
  <c r="L16" i="1"/>
  <c r="L15" i="1"/>
  <c r="L8" i="1"/>
  <c r="L7" i="1"/>
  <c r="K24" i="1" l="1"/>
  <c r="K23" i="1"/>
  <c r="K16" i="1"/>
  <c r="K15" i="1"/>
  <c r="K8" i="1"/>
  <c r="K7" i="1"/>
</calcChain>
</file>

<file path=xl/sharedStrings.xml><?xml version="1.0" encoding="utf-8"?>
<sst xmlns="http://schemas.openxmlformats.org/spreadsheetml/2006/main" count="302" uniqueCount="92">
  <si>
    <t>Trainee Title</t>
  </si>
  <si>
    <t>Law School Graduation (or other eligibility to take the NYS Bar Examination).</t>
  </si>
  <si>
    <t>Advancement</t>
  </si>
  <si>
    <t>Admission to the NYS Bar and no subsequent experience.</t>
  </si>
  <si>
    <t>FIRST LEVEL (Attorney Trainee)</t>
  </si>
  <si>
    <t>SECOND LEVEL (Assistant Attorney)</t>
  </si>
  <si>
    <t>Grade</t>
  </si>
  <si>
    <t>Hiring Rate</t>
  </si>
  <si>
    <t>Job Rate</t>
  </si>
  <si>
    <t>Per Adv</t>
  </si>
  <si>
    <t>Qualifications</t>
  </si>
  <si>
    <t>Not To Exceed Amount</t>
  </si>
  <si>
    <r>
      <t xml:space="preserve">Admission to the NYS Bar and twenty-six (26) weeks of subsequent experience </t>
    </r>
    <r>
      <rPr>
        <b/>
        <u/>
        <sz val="10"/>
        <rFont val="Arial"/>
        <family val="2"/>
      </rPr>
      <t>OR</t>
    </r>
    <r>
      <rPr>
        <sz val="10"/>
        <rFont val="Arial"/>
      </rPr>
      <t xml:space="preserve"> twenty-six (26) weeks of service as a Assistant Attorney 1.</t>
    </r>
  </si>
  <si>
    <r>
      <t xml:space="preserve">Admission to the NYS Bar and fifty-two (52) weeks subsequent experience </t>
    </r>
    <r>
      <rPr>
        <b/>
        <u/>
        <sz val="10"/>
        <rFont val="Arial"/>
        <family val="2"/>
      </rPr>
      <t>OR</t>
    </r>
    <r>
      <rPr>
        <sz val="10"/>
        <rFont val="Arial"/>
      </rPr>
      <t xml:space="preserve"> twenty-six (26) weeks of service as an Assistant Attorney 2.</t>
    </r>
  </si>
  <si>
    <t>Job Rate Advance</t>
  </si>
  <si>
    <t>Law School Graduation (or other eligibility to take the NYS Bar Examination) and twenty-six (26) weeks' experience.</t>
  </si>
  <si>
    <t>Journey Level (aka "Full Performance Level" or "Target Titles")</t>
  </si>
  <si>
    <t>M1</t>
  </si>
  <si>
    <t>M2</t>
  </si>
  <si>
    <t>M3</t>
  </si>
  <si>
    <t>M4</t>
  </si>
  <si>
    <t>M5</t>
  </si>
  <si>
    <t>M6</t>
  </si>
  <si>
    <t>M7</t>
  </si>
  <si>
    <t>M8</t>
  </si>
  <si>
    <t>Performance Advancement Upon Completion of a Level (Effective Performance)</t>
  </si>
  <si>
    <t>PS&amp;T</t>
  </si>
  <si>
    <t>M/C</t>
  </si>
  <si>
    <t>Performance Advancement Upon Completion of a Level (Outstanding Performance or Substantially Exceeds Expectations)</t>
  </si>
  <si>
    <t>PS&amp;T Grade 25 Job Rate</t>
  </si>
  <si>
    <t>M/C M-1 Job Rate</t>
  </si>
  <si>
    <t>Base Salary Amount</t>
  </si>
  <si>
    <t>PST April 2017</t>
  </si>
  <si>
    <t>PST April 2016 RETRO</t>
  </si>
  <si>
    <t>M/C April 2016 RETRO</t>
  </si>
  <si>
    <t>M/C April 2017</t>
  </si>
  <si>
    <t>M/C April 2018</t>
  </si>
  <si>
    <t>PST April 2018</t>
  </si>
  <si>
    <r>
      <t xml:space="preserve">Admission to the NYS Bar and seventy-eight (78) weeks subsequent experience </t>
    </r>
    <r>
      <rPr>
        <b/>
        <u/>
        <sz val="10"/>
        <rFont val="Arial"/>
        <family val="2"/>
      </rPr>
      <t>OR</t>
    </r>
    <r>
      <rPr>
        <sz val="10"/>
        <rFont val="Arial"/>
      </rPr>
      <t xml:space="preserve"> twenty-six (26) weeks of service as an Attorney 1, Assistant Hearing Officer 1, Attorney 1 (Financial Services), Motor Vehicle Referee Trainee 1 (all parenthetics), or Assistant Unemployment Insurance Referee 1.</t>
    </r>
  </si>
  <si>
    <t xml:space="preserve">*If discrepancies occur between our calculated amounts, and the amounts published in an OSC Payroll Bulletin, manual entries will be made to conform with the OSC Payroll Bulletin.  </t>
  </si>
  <si>
    <t>Attorney Trainee 1
Trial Examiner Trainee 1</t>
  </si>
  <si>
    <t>Attorney Trainee 2
Trial Examiner Trainee 2</t>
  </si>
  <si>
    <t>Assistant Attorney 1
Trial Examiner Trainee 3</t>
  </si>
  <si>
    <t>Assistant Attorney 2
Trial Examiner Trainee 4</t>
  </si>
  <si>
    <t>Attorney 1, Assistant Hearing Officer 1, Motor Vehicle Referee Trainee 1 (all parenthetics), Attorney 1 (Financial Services), Assistant Unemployment Insurance Referee 1, or Trial Examiner Trainee 5.</t>
  </si>
  <si>
    <t>Attorney 2, Assistant Hearing Officer 2, Motor Vehicle Referee Trainee 2 (all parenthetics), Attorney 2 (Financial Services), Assistant Unemployment Insurance Referee 2, Trail Examiner Trainee 6</t>
  </si>
  <si>
    <t>PS&amp;T and M/C Legal Traineeships (Legal Specialties), Fiscal Year 2017-2018, Revised October 2017</t>
  </si>
  <si>
    <t>Hiring Rates</t>
  </si>
  <si>
    <t>Enter the 2008 hiring rate for the trainee title in cell B6 to calculate the rate for each fiscal year up to 2017</t>
  </si>
  <si>
    <t>Note: The formula for the hiring rate rounds to the nearest dollar based on past practice when applying a GSI.</t>
  </si>
  <si>
    <t>Title</t>
  </si>
  <si>
    <t>4/1/2008 Hiring Rate</t>
  </si>
  <si>
    <t>4/1/2009 (3% GSI)</t>
  </si>
  <si>
    <t>4/1/2010 (4% GSI)</t>
  </si>
  <si>
    <t>Attorney Trainee 1</t>
  </si>
  <si>
    <t>Attorney Trainee 2</t>
  </si>
  <si>
    <t>Assistant Attorney 1</t>
  </si>
  <si>
    <t>Assistant Attorney 2</t>
  </si>
  <si>
    <t>Attorney 1</t>
  </si>
  <si>
    <t>Attorney 2</t>
  </si>
  <si>
    <t>Performance Advances Attorney Trainee 1</t>
  </si>
  <si>
    <t>Enter the 2008 trainee performance advance amount for each rating in cell B6 to calculate the amount for each fiscal year up to 2017</t>
  </si>
  <si>
    <t xml:space="preserve">Note: The formula used rounds up for the performance advance amount based on past practice when applying a GSI. </t>
  </si>
  <si>
    <t>Performance Advance</t>
  </si>
  <si>
    <t>4/1/2008 Hiring Performance Advance Amount</t>
  </si>
  <si>
    <t>7/1/2014 (2% GSI)</t>
  </si>
  <si>
    <t>4/1/2015 (2% GSI)</t>
  </si>
  <si>
    <t>4/1/2016 (2% GSI)</t>
  </si>
  <si>
    <t>4/1/2017 (2% GSI)</t>
  </si>
  <si>
    <t>Meets</t>
  </si>
  <si>
    <t>Sub-Exceeds</t>
  </si>
  <si>
    <t>Performance Advances Attorney Trainee 2</t>
  </si>
  <si>
    <t>Performance Advances Assistant Attorney 1</t>
  </si>
  <si>
    <t>Performance Advances Assistant Attorney 2</t>
  </si>
  <si>
    <t>Performance Advances Attorney 1</t>
  </si>
  <si>
    <t>4/1/2008 (3% GSI)</t>
  </si>
  <si>
    <t>4/1/2016 (2% Retro)</t>
  </si>
  <si>
    <t>4/1/2017 (2% Parity)</t>
  </si>
  <si>
    <t>4/1/2014 (2% GSI)</t>
  </si>
  <si>
    <t>7/1/2015 (2% Parity)</t>
  </si>
  <si>
    <t>4/1/2016 (2% Parity)</t>
  </si>
  <si>
    <t>Advance to the Attorney 2, Assistant Hearing Officer 2, Motor Vehicle Referee Trainee 2 (all parenthetics), Attorney 2 (Financial Services), or Assistant Unemployment Insurance Referee 2, level upon completion of twenty-six (26) weeks as a Attorney 1, Assistant Hearing Officer 1, or Assistant Unemployment Insurance Referee 1.  See asterisk (*) about early advancement.  The salary payable at the next level in most instances will include a performance advancement consummate with performance on top of current traineeship salary.</t>
  </si>
  <si>
    <t>Completion of the Traineeship and advancement to the appropriate full performance level title upon completion of twenty-six (26) weeks as a Attorney 2, Assistant Hearing Officer 2, Motor Vehicle Referee Trainee 2 (all parenthetics), Attorney 2 (Financial Services),  or Assistant Unemployment Insurance Referee 2.  The salary payable at the next level in most instances will include a performance advancement commensurate with performance on top of current traineeship salary.</t>
  </si>
  <si>
    <t>The Legal Specialities Traineeship can lead to the Target Titles of Senior Attorney, Senior Attorney (Financial Services), Hearing Officer, Unemployment Insurance Referee, Senior Attorney (Realty) and Motor Vehicle Referee.  All are allocated to Grade 25 when in the PS&amp;T negotiation unit.  The Assistant Trial Examiner title is allocated to M-1 in the M/C unit.  The overwhleming majority of items within all these titles are within the PS&amp;T unit.  At the time of writing the Job Rate for PS&amp;T Grade 25 is $100,645, and the Hiring Rate is $79,849.  The Job Rate for M/C M-1 is $97,157, and the Hiring Rate is $76,863.</t>
  </si>
  <si>
    <t>THIRD LEVEL (Attorney, Assistant Hearing Officer, Motor Vehicle Referee, Unemployment Insurance Referee, Assistant Trial Examiner)</t>
  </si>
  <si>
    <t>Advance to the Attorney 1, Assistant Hearing Officer 1 , Motor Vehicle Referee Trainee 1 (all parenthetics), Attorney 1 (Financial Services), or Assistant Unemployment Insurance Referee 1, level upon completion of twenty-six (26) weeks as an Assistant Attorney 2.   The salary payable at the next level in most instances will include a performance advancement commensurate with performance on top of current traineeship salary.</t>
  </si>
  <si>
    <t>Advance to Assistant Attorney 2 level upon completion of twenty-six (26) weeks as an Assistant Attorney 1.   The salary payable at the next level in most instances will include a performance advancement commensurate with performance on top of current traineeship salary.</t>
  </si>
  <si>
    <t>Upon admission to the NYS Bar, advance directly to Assistant Attorney 1.   If not admitted to the NYS Bar within two (2) years of appointment, Traineeship must be terminated.  The salary payable at the next level in most instances will include a performance advancement commensurate with performance on top of current traineeship salary.</t>
  </si>
  <si>
    <t>Advance to Attorney Trainee 2 level upon completion of twenty-six (26) weeks as a Trainee 1.  Upon admission to the NYS Bar, advance directly to Assistant Attorney 1.  If not admitted to the NYS Bar within two (2) years of appointment, Traineeship must be terminated.  The salary payable at the next level in most instances will include a performance advancement commensurate with performance on top of current traineeship salary.</t>
  </si>
  <si>
    <t xml:space="preserve">* Early advancement to the full performance level title ("fast tracking") is available and can reduce the total Traineeship by twenty-six (26) weeks IF: 1) an incumbent had one (1) full year of service as an Assistant Attorney 1 and Assistant Attorney 2, whose performance was rated outstanding at the end of that service; AND 2) an incumbent received a rating of outstanding after twenty-six (26) weeks in the Attorney 1, Assistant Hearing Officer 1, Motor Vehicle Referee Trainee 1 (and all parenthetics), Attorney 1 (Financial Services), or Assistant Unemployment Insurance Referee 1.  
For example: 
If a trainee's performance as an Assistant Attorney 1 and 2, and Attorney 1, is rated outstanding, they may be eligible for early advancement to Senior Attorney, reducing your traineeship by six months. Similarly, if their performance as an Assistant Attorney 1 and 2, and Assistant Hearing Officer 1, is rated outstanding, they may be eligible for early advancement to Hearing Officer, reducing their traineeship by six months.
Nominations for early advancement must be submitted and approved by the Department of Civil Service.
</t>
  </si>
  <si>
    <t>Rate Calculator for PEF Legal Traineeships 2008 - 2017</t>
  </si>
  <si>
    <t>Rate Calculator for M/C Legal Traineeships 2008 - 2017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</si>
</sst>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_);[Red]\(&quot;$&quot;#,##0\)"/>
    <numFmt numFmtId="164" formatCode="&quot;$&quot;#,##0"/>
    <numFmt numFmtId="165" formatCode="&quot;$&quot;#,##0.00"/>
  </numFmts>
  <fonts count="19">
    <font>
      <sz val="10"/>
      <name val="Arial"/>
    </font>
    <font>
      <sz val="11"/>
      <color theme="1"/>
      <name val="Calibri"/>
      <family val="2"/>
      <scheme val="minor"/>
    </font>
    <font>
      <sz val="12"/>
      <color theme="1"/>
      <name val="Times New Roman"/>
      <family val="2"/>
    </font>
    <font>
      <sz val="8"/>
      <name val="Arial"/>
      <family val="2"/>
    </font>
    <font>
      <b/>
      <i/>
      <u/>
      <sz val="16"/>
      <name val="Arial"/>
      <family val="2"/>
    </font>
    <font>
      <b/>
      <u/>
      <sz val="10"/>
      <name val="Arial"/>
      <family val="2"/>
    </font>
    <font>
      <sz val="10"/>
      <name val="Arial"/>
      <family val="2"/>
    </font>
    <font>
      <b/>
      <sz val="10"/>
      <name val="Arial"/>
      <family val="2"/>
    </font>
    <font>
      <b/>
      <u/>
      <sz val="12"/>
      <name val="Arial"/>
      <family val="2"/>
    </font>
    <font>
      <sz val="12"/>
      <name val="Arial"/>
      <family val="2"/>
    </font>
    <font>
      <b/>
      <sz val="16"/>
      <name val="Arial"/>
      <family val="2"/>
    </font>
    <font>
      <sz val="10"/>
      <name val="Arial"/>
    </font>
    <font>
      <sz val="12"/>
      <name val="Arial Unicode MS"/>
      <family val="2"/>
    </font>
    <font>
      <b/>
      <sz val="12"/>
      <name val="Arial"/>
      <family val="2"/>
    </font>
    <font>
      <sz val="12"/>
      <color theme="1"/>
      <name val="Arial"/>
      <family val="2"/>
    </font>
    <font>
      <b/>
      <sz val="11"/>
      <color theme="1"/>
      <name val="Calibri"/>
      <family val="2"/>
      <scheme val="minor"/>
    </font>
    <font>
      <sz val="11"/>
      <color rgb="FF00B0F0"/>
      <name val="Calibri"/>
      <family val="2"/>
      <scheme val="minor"/>
    </font>
    <font>
      <b/>
      <sz val="11"/>
      <name val="Calibri"/>
      <family val="2"/>
      <scheme val="minor"/>
    </font>
    <font>
      <sz val="11"/>
      <name val="Calibri"/>
      <family val="2"/>
      <scheme val="minor"/>
    </font>
  </fonts>
  <fills count="5">
    <fill>
      <patternFill patternType="none"/>
    </fill>
    <fill>
      <patternFill patternType="gray125"/>
    </fill>
    <fill>
      <patternFill patternType="solid">
        <fgColor indexed="22"/>
        <bgColor indexed="64"/>
      </patternFill>
    </fill>
    <fill>
      <patternFill patternType="solid">
        <fgColor rgb="FFFFC000"/>
        <bgColor indexed="64"/>
      </patternFill>
    </fill>
    <fill>
      <patternFill patternType="solid">
        <fgColor theme="0" tint="-0.14999847407452621"/>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4">
    <xf numFmtId="0" fontId="0" fillId="0" borderId="0"/>
    <xf numFmtId="0" fontId="2" fillId="0" borderId="0"/>
    <xf numFmtId="0" fontId="11" fillId="0" borderId="0"/>
    <xf numFmtId="0" fontId="1" fillId="0" borderId="0"/>
  </cellStyleXfs>
  <cellXfs count="152">
    <xf numFmtId="0" fontId="0" fillId="0" borderId="0" xfId="0"/>
    <xf numFmtId="0" fontId="4" fillId="0" borderId="0" xfId="0" applyFont="1"/>
    <xf numFmtId="0" fontId="0" fillId="0" borderId="4" xfId="0" applyBorder="1" applyAlignment="1">
      <alignment horizontal="left" vertical="top" wrapText="1"/>
    </xf>
    <xf numFmtId="0" fontId="0" fillId="0" borderId="5" xfId="0" applyBorder="1" applyAlignment="1">
      <alignment vertical="top" wrapText="1"/>
    </xf>
    <xf numFmtId="0" fontId="0" fillId="0" borderId="4" xfId="0" applyBorder="1" applyAlignment="1">
      <alignment vertical="top" wrapText="1"/>
    </xf>
    <xf numFmtId="0" fontId="0" fillId="0" borderId="0" xfId="0" applyNumberFormat="1"/>
    <xf numFmtId="0" fontId="0" fillId="0" borderId="1" xfId="0" applyBorder="1" applyAlignment="1">
      <alignment horizontal="left" vertical="top" wrapText="1"/>
    </xf>
    <xf numFmtId="164" fontId="0" fillId="0" borderId="1" xfId="0" applyNumberFormat="1" applyBorder="1" applyAlignment="1">
      <alignment horizontal="center" vertical="top"/>
    </xf>
    <xf numFmtId="0" fontId="0" fillId="0" borderId="8" xfId="0" applyBorder="1" applyAlignment="1">
      <alignment horizontal="left" vertical="top" wrapText="1"/>
    </xf>
    <xf numFmtId="0" fontId="0" fillId="0" borderId="0" xfId="0" applyAlignment="1">
      <alignment wrapText="1"/>
    </xf>
    <xf numFmtId="164" fontId="0" fillId="0" borderId="7" xfId="0" applyNumberFormat="1" applyBorder="1" applyAlignment="1">
      <alignment horizontal="center" vertical="top" wrapText="1"/>
    </xf>
    <xf numFmtId="0" fontId="6" fillId="0" borderId="4" xfId="0" applyFont="1" applyBorder="1" applyAlignment="1">
      <alignment vertical="top" wrapText="1"/>
    </xf>
    <xf numFmtId="0" fontId="11" fillId="0" borderId="0" xfId="2" applyBorder="1" applyAlignment="1">
      <alignment horizontal="left" vertical="top" wrapText="1"/>
    </xf>
    <xf numFmtId="0" fontId="6" fillId="0" borderId="0" xfId="2" applyFont="1" applyFill="1" applyBorder="1" applyAlignment="1">
      <alignment vertical="top"/>
    </xf>
    <xf numFmtId="0" fontId="2" fillId="0" borderId="0" xfId="1" applyBorder="1"/>
    <xf numFmtId="3" fontId="7" fillId="2" borderId="1" xfId="0" applyNumberFormat="1" applyFont="1" applyFill="1" applyBorder="1" applyAlignment="1">
      <alignment horizontal="center" vertical="center" wrapText="1"/>
    </xf>
    <xf numFmtId="0" fontId="0" fillId="0" borderId="0" xfId="0" applyAlignment="1">
      <alignment horizontal="center" vertical="center"/>
    </xf>
    <xf numFmtId="0" fontId="8" fillId="0" borderId="3" xfId="0" applyFont="1" applyFill="1" applyBorder="1" applyAlignment="1">
      <alignment horizontal="center" vertical="center"/>
    </xf>
    <xf numFmtId="0" fontId="0" fillId="0" borderId="4" xfId="0" applyBorder="1" applyAlignment="1">
      <alignment horizontal="center" vertical="center"/>
    </xf>
    <xf numFmtId="0" fontId="0" fillId="0" borderId="4" xfId="0" applyBorder="1" applyAlignment="1">
      <alignment horizontal="center" vertical="center" wrapText="1"/>
    </xf>
    <xf numFmtId="0" fontId="7" fillId="2" borderId="1" xfId="0" applyFont="1" applyFill="1" applyBorder="1" applyAlignment="1">
      <alignment horizontal="center" vertical="center" wrapText="1"/>
    </xf>
    <xf numFmtId="0" fontId="9" fillId="0" borderId="0" xfId="0" applyFont="1" applyAlignment="1">
      <alignment horizontal="left"/>
    </xf>
    <xf numFmtId="0" fontId="13" fillId="0" borderId="0" xfId="0" applyFont="1"/>
    <xf numFmtId="0" fontId="9" fillId="0" borderId="0" xfId="0" applyFont="1"/>
    <xf numFmtId="0" fontId="9" fillId="4" borderId="1" xfId="0" applyFont="1" applyFill="1" applyBorder="1" applyAlignment="1">
      <alignment horizontal="center"/>
    </xf>
    <xf numFmtId="0" fontId="9" fillId="3" borderId="1" xfId="0" applyFont="1" applyFill="1" applyBorder="1" applyAlignment="1">
      <alignment horizontal="center"/>
    </xf>
    <xf numFmtId="0" fontId="9" fillId="3" borderId="1" xfId="0" applyFont="1" applyFill="1" applyBorder="1" applyAlignment="1">
      <alignment horizontal="center" wrapText="1"/>
    </xf>
    <xf numFmtId="0" fontId="12" fillId="0" borderId="1" xfId="0" applyFont="1" applyBorder="1" applyAlignment="1">
      <alignment horizontal="right"/>
    </xf>
    <xf numFmtId="6" fontId="14" fillId="0" borderId="1" xfId="0" applyNumberFormat="1" applyFont="1" applyBorder="1"/>
    <xf numFmtId="0" fontId="12" fillId="0" borderId="1" xfId="0" applyFont="1" applyBorder="1"/>
    <xf numFmtId="0" fontId="14" fillId="0" borderId="1" xfId="0" applyFont="1" applyBorder="1"/>
    <xf numFmtId="0" fontId="0" fillId="0" borderId="6" xfId="0" applyBorder="1" applyAlignment="1">
      <alignment horizontal="left" vertical="top" wrapText="1"/>
    </xf>
    <xf numFmtId="0" fontId="6" fillId="0" borderId="3" xfId="0" applyFont="1" applyBorder="1" applyAlignment="1">
      <alignment vertical="top" wrapText="1"/>
    </xf>
    <xf numFmtId="164" fontId="0" fillId="0" borderId="0" xfId="0" applyNumberFormat="1" applyAlignment="1">
      <alignment vertical="top"/>
    </xf>
    <xf numFmtId="164" fontId="0" fillId="0" borderId="1" xfId="0" applyNumberFormat="1" applyBorder="1" applyAlignment="1">
      <alignment vertical="top"/>
    </xf>
    <xf numFmtId="0" fontId="15" fillId="0" borderId="0" xfId="3" applyFont="1"/>
    <xf numFmtId="164" fontId="15" fillId="0" borderId="0" xfId="3" applyNumberFormat="1" applyFont="1"/>
    <xf numFmtId="164" fontId="1" fillId="0" borderId="0" xfId="3" applyNumberFormat="1"/>
    <xf numFmtId="0" fontId="1" fillId="0" borderId="0" xfId="3"/>
    <xf numFmtId="0" fontId="15" fillId="0" borderId="9" xfId="3" applyFont="1" applyBorder="1"/>
    <xf numFmtId="164" fontId="15" fillId="0" borderId="10" xfId="3" applyNumberFormat="1" applyFont="1" applyBorder="1"/>
    <xf numFmtId="164" fontId="1" fillId="0" borderId="10" xfId="3" applyNumberFormat="1" applyBorder="1"/>
    <xf numFmtId="164" fontId="1" fillId="0" borderId="11" xfId="3" applyNumberFormat="1" applyBorder="1"/>
    <xf numFmtId="0" fontId="1" fillId="0" borderId="12" xfId="3" applyFont="1" applyBorder="1"/>
    <xf numFmtId="164" fontId="15" fillId="0" borderId="0" xfId="3" applyNumberFormat="1" applyFont="1" applyBorder="1"/>
    <xf numFmtId="164" fontId="1" fillId="0" borderId="0" xfId="3" applyNumberFormat="1" applyBorder="1"/>
    <xf numFmtId="164" fontId="1" fillId="0" borderId="13" xfId="3" applyNumberFormat="1" applyBorder="1"/>
    <xf numFmtId="0" fontId="1" fillId="0" borderId="12" xfId="3" applyBorder="1"/>
    <xf numFmtId="0" fontId="15" fillId="0" borderId="14" xfId="3" applyFont="1" applyBorder="1"/>
    <xf numFmtId="164" fontId="15" fillId="0" borderId="1" xfId="3" applyNumberFormat="1" applyFont="1" applyBorder="1" applyAlignment="1">
      <alignment wrapText="1"/>
    </xf>
    <xf numFmtId="164" fontId="15" fillId="0" borderId="1" xfId="3" applyNumberFormat="1" applyFont="1" applyBorder="1"/>
    <xf numFmtId="0" fontId="1" fillId="0" borderId="16" xfId="3" applyBorder="1"/>
    <xf numFmtId="164" fontId="1" fillId="0" borderId="17" xfId="3" applyNumberFormat="1" applyBorder="1"/>
    <xf numFmtId="0" fontId="1" fillId="0" borderId="0" xfId="3" applyBorder="1"/>
    <xf numFmtId="164" fontId="1" fillId="0" borderId="0" xfId="3" applyNumberFormat="1" applyBorder="1" applyAlignment="1">
      <alignment wrapText="1"/>
    </xf>
    <xf numFmtId="164" fontId="1" fillId="0" borderId="0" xfId="3" applyNumberFormat="1" applyBorder="1" applyAlignment="1">
      <alignment vertical="top" wrapText="1"/>
    </xf>
    <xf numFmtId="0" fontId="1" fillId="0" borderId="0" xfId="3" applyFill="1"/>
    <xf numFmtId="164" fontId="1" fillId="0" borderId="0" xfId="3" applyNumberFormat="1" applyFill="1"/>
    <xf numFmtId="164" fontId="16" fillId="0" borderId="0" xfId="3" applyNumberFormat="1" applyFont="1" applyFill="1"/>
    <xf numFmtId="164" fontId="16" fillId="0" borderId="10" xfId="3" applyNumberFormat="1" applyFont="1" applyBorder="1"/>
    <xf numFmtId="164" fontId="16" fillId="0" borderId="0" xfId="3" applyNumberFormat="1" applyFont="1" applyBorder="1"/>
    <xf numFmtId="164" fontId="15" fillId="0" borderId="15" xfId="3" applyNumberFormat="1" applyFont="1" applyBorder="1"/>
    <xf numFmtId="0" fontId="1" fillId="0" borderId="14" xfId="3" applyBorder="1"/>
    <xf numFmtId="164" fontId="1" fillId="0" borderId="1" xfId="3" applyNumberFormat="1" applyBorder="1"/>
    <xf numFmtId="164" fontId="1" fillId="0" borderId="15" xfId="3" applyNumberFormat="1" applyBorder="1"/>
    <xf numFmtId="164" fontId="1" fillId="0" borderId="18" xfId="3" applyNumberFormat="1" applyBorder="1"/>
    <xf numFmtId="164" fontId="16" fillId="0" borderId="0" xfId="3" applyNumberFormat="1" applyFont="1"/>
    <xf numFmtId="0" fontId="15" fillId="0" borderId="19" xfId="3" applyFont="1" applyBorder="1"/>
    <xf numFmtId="164" fontId="15" fillId="0" borderId="7" xfId="3" applyNumberFormat="1" applyFont="1" applyBorder="1"/>
    <xf numFmtId="164" fontId="15" fillId="0" borderId="6" xfId="3" applyNumberFormat="1" applyFont="1" applyBorder="1"/>
    <xf numFmtId="0" fontId="1" fillId="0" borderId="20" xfId="3" applyBorder="1"/>
    <xf numFmtId="164" fontId="1" fillId="0" borderId="21" xfId="3" applyNumberFormat="1" applyBorder="1"/>
    <xf numFmtId="0" fontId="15" fillId="0" borderId="12" xfId="3" applyFont="1" applyBorder="1"/>
    <xf numFmtId="164" fontId="0" fillId="0" borderId="6" xfId="0" applyNumberFormat="1" applyBorder="1" applyAlignment="1">
      <alignment vertical="top"/>
    </xf>
    <xf numFmtId="164" fontId="0" fillId="0" borderId="8" xfId="0" applyNumberFormat="1" applyBorder="1" applyAlignment="1">
      <alignment vertical="top"/>
    </xf>
    <xf numFmtId="164" fontId="0" fillId="0" borderId="1" xfId="0" applyNumberFormat="1" applyBorder="1" applyAlignment="1">
      <alignment horizontal="center" vertical="top" wrapText="1"/>
    </xf>
    <xf numFmtId="164" fontId="15" fillId="0" borderId="1" xfId="3" applyNumberFormat="1" applyFont="1" applyFill="1" applyBorder="1"/>
    <xf numFmtId="164" fontId="15" fillId="0" borderId="15" xfId="3" applyNumberFormat="1" applyFont="1" applyFill="1" applyBorder="1"/>
    <xf numFmtId="164" fontId="1" fillId="0" borderId="17" xfId="3" applyNumberFormat="1" applyFill="1" applyBorder="1"/>
    <xf numFmtId="164" fontId="1" fillId="0" borderId="18" xfId="3" applyNumberFormat="1" applyFill="1" applyBorder="1"/>
    <xf numFmtId="164" fontId="1" fillId="0" borderId="6" xfId="3" applyNumberFormat="1" applyBorder="1"/>
    <xf numFmtId="164" fontId="1" fillId="0" borderId="22" xfId="3" applyNumberFormat="1" applyBorder="1"/>
    <xf numFmtId="164" fontId="1" fillId="0" borderId="25" xfId="3" applyNumberFormat="1" applyBorder="1"/>
    <xf numFmtId="164" fontId="1" fillId="0" borderId="26" xfId="3" applyNumberFormat="1" applyBorder="1"/>
    <xf numFmtId="164" fontId="15" fillId="0" borderId="25" xfId="3" applyNumberFormat="1" applyFont="1" applyBorder="1"/>
    <xf numFmtId="0" fontId="17" fillId="0" borderId="27" xfId="0" applyFont="1" applyBorder="1"/>
    <xf numFmtId="0" fontId="17" fillId="0" borderId="28" xfId="0" applyFont="1" applyBorder="1"/>
    <xf numFmtId="0" fontId="17" fillId="0" borderId="29" xfId="0" applyFont="1" applyBorder="1"/>
    <xf numFmtId="164" fontId="18" fillId="0" borderId="14" xfId="0" applyNumberFormat="1" applyFont="1" applyBorder="1"/>
    <xf numFmtId="164" fontId="18" fillId="0" borderId="1" xfId="0" applyNumberFormat="1" applyFont="1" applyBorder="1"/>
    <xf numFmtId="164" fontId="18" fillId="0" borderId="15" xfId="0" applyNumberFormat="1" applyFont="1" applyBorder="1"/>
    <xf numFmtId="164" fontId="18" fillId="0" borderId="16" xfId="0" applyNumberFormat="1" applyFont="1" applyBorder="1"/>
    <xf numFmtId="164" fontId="18" fillId="0" borderId="17" xfId="0" applyNumberFormat="1" applyFont="1" applyBorder="1"/>
    <xf numFmtId="164" fontId="18" fillId="0" borderId="18" xfId="0" applyNumberFormat="1" applyFont="1" applyBorder="1"/>
    <xf numFmtId="164" fontId="17" fillId="0" borderId="24" xfId="0" applyNumberFormat="1" applyFont="1" applyBorder="1"/>
    <xf numFmtId="164" fontId="18" fillId="0" borderId="27" xfId="0" applyNumberFormat="1" applyFont="1" applyBorder="1"/>
    <xf numFmtId="164" fontId="18" fillId="0" borderId="28" xfId="0" applyNumberFormat="1" applyFont="1" applyBorder="1"/>
    <xf numFmtId="164" fontId="18" fillId="0" borderId="29" xfId="0" applyNumberFormat="1" applyFont="1" applyBorder="1"/>
    <xf numFmtId="0" fontId="17" fillId="0" borderId="9" xfId="0" applyFont="1" applyBorder="1"/>
    <xf numFmtId="0" fontId="17" fillId="0" borderId="11" xfId="0" applyFont="1" applyBorder="1"/>
    <xf numFmtId="0" fontId="18" fillId="0" borderId="1" xfId="0" applyFont="1" applyBorder="1"/>
    <xf numFmtId="0" fontId="18" fillId="0" borderId="14" xfId="0" applyFont="1" applyBorder="1"/>
    <xf numFmtId="0" fontId="18" fillId="0" borderId="15" xfId="0" applyFont="1" applyBorder="1"/>
    <xf numFmtId="0" fontId="18" fillId="0" borderId="16" xfId="0" applyFont="1" applyBorder="1"/>
    <xf numFmtId="0" fontId="18" fillId="0" borderId="17" xfId="0" applyFont="1" applyBorder="1"/>
    <xf numFmtId="0" fontId="18" fillId="0" borderId="18" xfId="0" applyFont="1" applyBorder="1"/>
    <xf numFmtId="164" fontId="15" fillId="0" borderId="6" xfId="3" applyNumberFormat="1" applyFont="1" applyFill="1" applyBorder="1"/>
    <xf numFmtId="164" fontId="15" fillId="0" borderId="20" xfId="3" applyNumberFormat="1" applyFont="1" applyFill="1" applyBorder="1"/>
    <xf numFmtId="164" fontId="1" fillId="0" borderId="22" xfId="3" applyNumberFormat="1" applyFill="1" applyBorder="1"/>
    <xf numFmtId="0" fontId="1" fillId="0" borderId="20" xfId="3" applyFill="1" applyBorder="1"/>
    <xf numFmtId="164" fontId="1" fillId="0" borderId="21" xfId="3" applyNumberFormat="1" applyFill="1" applyBorder="1"/>
    <xf numFmtId="0" fontId="1" fillId="0" borderId="30" xfId="3" applyFill="1" applyBorder="1"/>
    <xf numFmtId="164" fontId="15" fillId="0" borderId="24" xfId="3" applyNumberFormat="1" applyFont="1" applyBorder="1"/>
    <xf numFmtId="164" fontId="15" fillId="0" borderId="24" xfId="3" applyNumberFormat="1" applyFont="1" applyFill="1" applyBorder="1"/>
    <xf numFmtId="164" fontId="15" fillId="0" borderId="31" xfId="3" applyNumberFormat="1" applyFont="1" applyFill="1" applyBorder="1"/>
    <xf numFmtId="0" fontId="15" fillId="0" borderId="24" xfId="3" applyFont="1" applyFill="1" applyBorder="1"/>
    <xf numFmtId="164" fontId="15" fillId="0" borderId="23" xfId="3" applyNumberFormat="1" applyFont="1" applyFill="1" applyBorder="1"/>
    <xf numFmtId="0" fontId="1" fillId="0" borderId="30" xfId="3" applyBorder="1"/>
    <xf numFmtId="164" fontId="1" fillId="0" borderId="32" xfId="3" applyNumberFormat="1" applyBorder="1"/>
    <xf numFmtId="164" fontId="1" fillId="0" borderId="33" xfId="3" applyNumberFormat="1" applyFill="1" applyBorder="1"/>
    <xf numFmtId="164" fontId="1" fillId="0" borderId="34" xfId="3" applyNumberFormat="1" applyFill="1" applyBorder="1"/>
    <xf numFmtId="0" fontId="1" fillId="0" borderId="18" xfId="3" applyBorder="1"/>
    <xf numFmtId="0" fontId="1" fillId="0" borderId="35" xfId="3" applyFill="1" applyBorder="1"/>
    <xf numFmtId="0" fontId="1" fillId="0" borderId="36" xfId="3" applyBorder="1"/>
    <xf numFmtId="0" fontId="1" fillId="0" borderId="29" xfId="3" applyBorder="1"/>
    <xf numFmtId="164" fontId="1" fillId="0" borderId="7" xfId="3" applyNumberFormat="1" applyBorder="1"/>
    <xf numFmtId="164" fontId="1" fillId="0" borderId="1" xfId="3" applyNumberFormat="1" applyFill="1" applyBorder="1"/>
    <xf numFmtId="164" fontId="1" fillId="0" borderId="6" xfId="3" applyNumberFormat="1" applyFill="1" applyBorder="1"/>
    <xf numFmtId="0" fontId="1" fillId="0" borderId="37" xfId="3" applyFill="1" applyBorder="1"/>
    <xf numFmtId="164" fontId="1" fillId="0" borderId="7" xfId="3" applyNumberFormat="1" applyFill="1" applyBorder="1"/>
    <xf numFmtId="164" fontId="1" fillId="0" borderId="34" xfId="3" applyNumberFormat="1" applyBorder="1"/>
    <xf numFmtId="164" fontId="18" fillId="0" borderId="20" xfId="0" applyNumberFormat="1" applyFont="1" applyBorder="1"/>
    <xf numFmtId="164" fontId="1" fillId="0" borderId="38" xfId="3" applyNumberFormat="1" applyBorder="1"/>
    <xf numFmtId="164" fontId="1" fillId="0" borderId="39" xfId="3" applyNumberFormat="1" applyFill="1" applyBorder="1"/>
    <xf numFmtId="0" fontId="1" fillId="0" borderId="39" xfId="3" applyFill="1" applyBorder="1"/>
    <xf numFmtId="164" fontId="1" fillId="0" borderId="39" xfId="3" applyNumberFormat="1" applyBorder="1"/>
    <xf numFmtId="164" fontId="1" fillId="0" borderId="36" xfId="3" applyNumberFormat="1" applyBorder="1"/>
    <xf numFmtId="164" fontId="1" fillId="0" borderId="20" xfId="3" applyNumberFormat="1" applyFill="1" applyBorder="1"/>
    <xf numFmtId="165" fontId="18" fillId="0" borderId="14" xfId="0" applyNumberFormat="1" applyFont="1" applyBorder="1"/>
    <xf numFmtId="165" fontId="18" fillId="0" borderId="15" xfId="0" applyNumberFormat="1" applyFont="1" applyBorder="1"/>
    <xf numFmtId="165" fontId="18" fillId="0" borderId="16" xfId="0" applyNumberFormat="1" applyFont="1" applyBorder="1"/>
    <xf numFmtId="165" fontId="18" fillId="0" borderId="18" xfId="0" applyNumberFormat="1" applyFont="1" applyBorder="1"/>
    <xf numFmtId="0" fontId="10" fillId="0" borderId="0" xfId="0" applyFont="1" applyAlignment="1">
      <alignment horizontal="center"/>
    </xf>
    <xf numFmtId="0" fontId="0" fillId="0" borderId="2" xfId="0" applyNumberFormat="1" applyBorder="1" applyAlignment="1">
      <alignment horizontal="left" vertical="top" wrapText="1"/>
    </xf>
    <xf numFmtId="0" fontId="4" fillId="0" borderId="0" xfId="0" applyFont="1" applyAlignment="1">
      <alignment horizontal="center" vertical="center"/>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3" fontId="7" fillId="2" borderId="6" xfId="0" applyNumberFormat="1" applyFont="1" applyFill="1" applyBorder="1" applyAlignment="1">
      <alignment horizontal="center" vertical="center" wrapText="1"/>
    </xf>
    <xf numFmtId="3" fontId="7" fillId="2" borderId="7" xfId="0" applyNumberFormat="1" applyFont="1" applyFill="1" applyBorder="1" applyAlignment="1">
      <alignment horizontal="center" vertical="center" wrapText="1"/>
    </xf>
    <xf numFmtId="0" fontId="4" fillId="0" borderId="0" xfId="0" applyFont="1" applyAlignment="1">
      <alignment horizontal="center" vertical="center" wrapText="1"/>
    </xf>
    <xf numFmtId="0" fontId="9" fillId="0" borderId="5" xfId="0" applyFont="1" applyBorder="1" applyAlignment="1">
      <alignment horizontal="left" vertical="top" wrapText="1"/>
    </xf>
    <xf numFmtId="0" fontId="9" fillId="0" borderId="5" xfId="0" applyFont="1" applyBorder="1" applyAlignment="1">
      <alignment horizontal="left" vertical="top"/>
    </xf>
  </cellXfs>
  <cellStyles count="4">
    <cellStyle name="Normal" xfId="0" builtinId="0"/>
    <cellStyle name="Normal 2" xfId="2"/>
    <cellStyle name="Normal 3" xfId="1"/>
    <cellStyle name="Normal 4"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2"/>
  <sheetViews>
    <sheetView zoomScale="90" zoomScaleNormal="90" zoomScalePageLayoutView="50" workbookViewId="0">
      <selection activeCell="B7" sqref="B7"/>
    </sheetView>
  </sheetViews>
  <sheetFormatPr defaultRowHeight="12.75"/>
  <cols>
    <col min="1" max="1" width="5.28515625" customWidth="1"/>
    <col min="2" max="2" width="30.42578125" bestFit="1" customWidth="1"/>
    <col min="3" max="3" width="21.140625" customWidth="1"/>
    <col min="4" max="4" width="10" customWidth="1"/>
    <col min="5" max="5" width="11" bestFit="1" customWidth="1"/>
    <col min="6" max="6" width="25.42578125" customWidth="1"/>
    <col min="7" max="7" width="9.140625" customWidth="1"/>
    <col min="8" max="8" width="9.28515625" customWidth="1"/>
    <col min="9" max="10" width="9.28515625" style="9" customWidth="1"/>
    <col min="11" max="11" width="17.28515625" style="9" customWidth="1"/>
    <col min="12" max="12" width="12.7109375" style="9" customWidth="1"/>
    <col min="13" max="13" width="8.28515625" customWidth="1"/>
    <col min="14" max="14" width="5.28515625" customWidth="1"/>
  </cols>
  <sheetData>
    <row r="1" spans="1:12" ht="20.25">
      <c r="A1" s="142" t="s">
        <v>46</v>
      </c>
      <c r="B1" s="142"/>
      <c r="C1" s="142"/>
      <c r="D1" s="142"/>
      <c r="E1" s="142"/>
      <c r="F1" s="142"/>
      <c r="G1" s="142"/>
      <c r="H1" s="142"/>
      <c r="I1" s="142"/>
      <c r="J1" s="142"/>
      <c r="K1" s="142"/>
      <c r="L1" s="142"/>
    </row>
    <row r="3" spans="1:12" s="1" customFormat="1" ht="20.25">
      <c r="A3" s="144" t="s">
        <v>4</v>
      </c>
      <c r="B3" s="144"/>
      <c r="C3" s="144"/>
      <c r="D3" s="144"/>
      <c r="E3" s="144"/>
      <c r="F3" s="144"/>
      <c r="G3" s="144"/>
      <c r="H3" s="144"/>
      <c r="I3" s="144"/>
      <c r="J3" s="144"/>
      <c r="K3" s="144"/>
      <c r="L3" s="144"/>
    </row>
    <row r="5" spans="1:12" ht="127.9" customHeight="1">
      <c r="B5" s="20" t="s">
        <v>0</v>
      </c>
      <c r="C5" s="15" t="s">
        <v>10</v>
      </c>
      <c r="D5" s="145" t="s">
        <v>31</v>
      </c>
      <c r="E5" s="146"/>
      <c r="F5" s="15" t="s">
        <v>2</v>
      </c>
      <c r="G5" s="145" t="s">
        <v>25</v>
      </c>
      <c r="H5" s="146"/>
      <c r="I5" s="145" t="s">
        <v>28</v>
      </c>
      <c r="J5" s="146"/>
      <c r="K5" s="147" t="s">
        <v>11</v>
      </c>
      <c r="L5" s="148"/>
    </row>
    <row r="6" spans="1:12" s="16" customFormat="1" ht="25.5">
      <c r="B6" s="17"/>
      <c r="C6" s="18"/>
      <c r="D6" s="18" t="s">
        <v>26</v>
      </c>
      <c r="E6" s="18" t="s">
        <v>27</v>
      </c>
      <c r="F6" s="18"/>
      <c r="G6" s="18" t="s">
        <v>26</v>
      </c>
      <c r="H6" s="18" t="s">
        <v>27</v>
      </c>
      <c r="I6" s="18" t="s">
        <v>26</v>
      </c>
      <c r="J6" s="18" t="s">
        <v>27</v>
      </c>
      <c r="K6" s="19" t="s">
        <v>29</v>
      </c>
      <c r="L6" s="19" t="s">
        <v>30</v>
      </c>
    </row>
    <row r="7" spans="1:12" ht="225.75" customHeight="1">
      <c r="B7" s="31" t="s">
        <v>40</v>
      </c>
      <c r="C7" s="6" t="s">
        <v>1</v>
      </c>
      <c r="D7" s="33">
        <f>'PEF Calculation'!H7</f>
        <v>51721</v>
      </c>
      <c r="E7" s="7">
        <f>'MC Calculation'!I7</f>
        <v>51239</v>
      </c>
      <c r="F7" s="6" t="s">
        <v>88</v>
      </c>
      <c r="G7" s="33">
        <f>'PEF Calculation'!H19</f>
        <v>1974</v>
      </c>
      <c r="H7" s="34">
        <f>'MC Calculation'!I19</f>
        <v>1956</v>
      </c>
      <c r="I7" s="33">
        <f>'PEF Calculation'!H20</f>
        <v>1936</v>
      </c>
      <c r="J7" s="34">
        <f>'MC Calculation'!I20</f>
        <v>1956</v>
      </c>
      <c r="K7" s="10">
        <f>'PS&amp;T April 2017 Schedule'!$C$28</f>
        <v>100645</v>
      </c>
      <c r="L7" s="10">
        <f>'MC April 2017 Schedule'!$C$25</f>
        <v>97157</v>
      </c>
    </row>
    <row r="8" spans="1:12" ht="182.25" customHeight="1">
      <c r="B8" s="32" t="s">
        <v>41</v>
      </c>
      <c r="C8" s="11" t="s">
        <v>15</v>
      </c>
      <c r="D8" s="34">
        <f>'PEF Calculation'!H8</f>
        <v>53690</v>
      </c>
      <c r="E8" s="7">
        <f>'MC Calculation'!I8</f>
        <v>53189</v>
      </c>
      <c r="F8" s="2" t="s">
        <v>87</v>
      </c>
      <c r="G8" s="73">
        <f>'PEF Calculation'!H26</f>
        <v>2465</v>
      </c>
      <c r="H8" s="34">
        <f>'MC Calculation'!I26</f>
        <v>2443</v>
      </c>
      <c r="I8" s="74">
        <f>'PEF Calculation'!H27</f>
        <v>2417</v>
      </c>
      <c r="J8" s="34">
        <f>'MC Calculation'!I27</f>
        <v>2443</v>
      </c>
      <c r="K8" s="10">
        <f>'PS&amp;T April 2017 Schedule'!$C$28</f>
        <v>100645</v>
      </c>
      <c r="L8" s="10">
        <f>'MC April 2017 Schedule'!$C$25</f>
        <v>97157</v>
      </c>
    </row>
    <row r="11" spans="1:12" ht="20.25">
      <c r="A11" s="144" t="s">
        <v>5</v>
      </c>
      <c r="B11" s="144"/>
      <c r="C11" s="144"/>
      <c r="D11" s="144"/>
      <c r="E11" s="144"/>
      <c r="F11" s="144"/>
      <c r="G11" s="144"/>
      <c r="H11" s="144"/>
      <c r="I11" s="144"/>
      <c r="J11" s="144"/>
      <c r="K11" s="144"/>
      <c r="L11" s="144"/>
    </row>
    <row r="13" spans="1:12" ht="129.6" customHeight="1">
      <c r="B13" s="20" t="s">
        <v>0</v>
      </c>
      <c r="C13" s="15" t="s">
        <v>10</v>
      </c>
      <c r="D13" s="145" t="s">
        <v>31</v>
      </c>
      <c r="E13" s="146"/>
      <c r="F13" s="15" t="s">
        <v>2</v>
      </c>
      <c r="G13" s="145" t="s">
        <v>25</v>
      </c>
      <c r="H13" s="146"/>
      <c r="I13" s="145" t="s">
        <v>28</v>
      </c>
      <c r="J13" s="146"/>
      <c r="K13" s="147" t="s">
        <v>11</v>
      </c>
      <c r="L13" s="148"/>
    </row>
    <row r="14" spans="1:12" s="16" customFormat="1" ht="25.5">
      <c r="B14" s="17"/>
      <c r="C14" s="18"/>
      <c r="D14" s="18" t="s">
        <v>26</v>
      </c>
      <c r="E14" s="18" t="s">
        <v>27</v>
      </c>
      <c r="F14" s="18"/>
      <c r="G14" s="18" t="s">
        <v>26</v>
      </c>
      <c r="H14" s="18" t="s">
        <v>27</v>
      </c>
      <c r="I14" s="18" t="s">
        <v>26</v>
      </c>
      <c r="J14" s="18" t="s">
        <v>27</v>
      </c>
      <c r="K14" s="19" t="s">
        <v>29</v>
      </c>
      <c r="L14" s="19" t="s">
        <v>30</v>
      </c>
    </row>
    <row r="15" spans="1:12" ht="157.5" customHeight="1">
      <c r="B15" s="31" t="s">
        <v>42</v>
      </c>
      <c r="C15" s="6" t="s">
        <v>3</v>
      </c>
      <c r="D15" s="33">
        <f>'PEF Calculation'!H9</f>
        <v>56152</v>
      </c>
      <c r="E15" s="7">
        <f>'MC Calculation'!I9</f>
        <v>55629</v>
      </c>
      <c r="F15" s="6" t="s">
        <v>86</v>
      </c>
      <c r="G15" s="33">
        <f>'PEF Calculation'!H36</f>
        <v>2465</v>
      </c>
      <c r="H15" s="34">
        <f>'MC Calculation'!I33</f>
        <v>2443</v>
      </c>
      <c r="I15" s="33">
        <f>'PEF Calculation'!H37</f>
        <v>4834</v>
      </c>
      <c r="J15" s="34">
        <f>'MC Calculation'!I34</f>
        <v>4882</v>
      </c>
      <c r="K15" s="10">
        <f>'PS&amp;T April 2017 Schedule'!$C$28</f>
        <v>100645</v>
      </c>
      <c r="L15" s="10">
        <f>'MC April 2017 Schedule'!$C$25</f>
        <v>97157</v>
      </c>
    </row>
    <row r="16" spans="1:12" ht="241.5" customHeight="1">
      <c r="B16" s="32" t="s">
        <v>43</v>
      </c>
      <c r="C16" s="4" t="s">
        <v>12</v>
      </c>
      <c r="D16" s="34">
        <f>'PEF Calculation'!H10</f>
        <v>58616</v>
      </c>
      <c r="E16" s="7">
        <f>'MC Calculation'!I10</f>
        <v>58068</v>
      </c>
      <c r="F16" s="2" t="s">
        <v>85</v>
      </c>
      <c r="G16" s="73">
        <f>'PEF Calculation'!H44</f>
        <v>3698</v>
      </c>
      <c r="H16" s="34">
        <f>'MC Calculation'!I40</f>
        <v>3662</v>
      </c>
      <c r="I16" s="74">
        <f>'PEF Calculation'!H45</f>
        <v>7251</v>
      </c>
      <c r="J16" s="34">
        <f>'MC Calculation'!I41</f>
        <v>7325</v>
      </c>
      <c r="K16" s="10">
        <f>'PS&amp;T April 2017 Schedule'!$C$28</f>
        <v>100645</v>
      </c>
      <c r="L16" s="10">
        <f>'MC April 2017 Schedule'!$C$25</f>
        <v>97157</v>
      </c>
    </row>
    <row r="19" spans="1:12" ht="43.9" customHeight="1">
      <c r="A19" s="149" t="s">
        <v>84</v>
      </c>
      <c r="B19" s="149"/>
      <c r="C19" s="149"/>
      <c r="D19" s="149"/>
      <c r="E19" s="149"/>
      <c r="F19" s="149"/>
      <c r="G19" s="149"/>
      <c r="H19" s="149"/>
      <c r="I19" s="149"/>
      <c r="J19" s="149"/>
      <c r="K19" s="149"/>
      <c r="L19" s="149"/>
    </row>
    <row r="21" spans="1:12" ht="123.6" customHeight="1">
      <c r="B21" s="20" t="s">
        <v>0</v>
      </c>
      <c r="C21" s="15" t="s">
        <v>10</v>
      </c>
      <c r="D21" s="145" t="s">
        <v>31</v>
      </c>
      <c r="E21" s="146"/>
      <c r="F21" s="15" t="s">
        <v>2</v>
      </c>
      <c r="G21" s="145" t="s">
        <v>25</v>
      </c>
      <c r="H21" s="146"/>
      <c r="I21" s="145" t="s">
        <v>28</v>
      </c>
      <c r="J21" s="146"/>
      <c r="K21" s="147" t="s">
        <v>11</v>
      </c>
      <c r="L21" s="148"/>
    </row>
    <row r="22" spans="1:12" s="16" customFormat="1" ht="25.5">
      <c r="B22" s="17"/>
      <c r="C22" s="18"/>
      <c r="D22" s="18" t="s">
        <v>26</v>
      </c>
      <c r="E22" s="18" t="s">
        <v>27</v>
      </c>
      <c r="F22" s="18"/>
      <c r="G22" s="18" t="s">
        <v>26</v>
      </c>
      <c r="H22" s="18" t="s">
        <v>27</v>
      </c>
      <c r="I22" s="18" t="s">
        <v>26</v>
      </c>
      <c r="J22" s="18" t="s">
        <v>27</v>
      </c>
      <c r="K22" s="19" t="s">
        <v>29</v>
      </c>
      <c r="L22" s="19" t="s">
        <v>30</v>
      </c>
    </row>
    <row r="23" spans="1:12" ht="321" customHeight="1">
      <c r="B23" s="6" t="s">
        <v>44</v>
      </c>
      <c r="C23" s="8" t="s">
        <v>13</v>
      </c>
      <c r="D23" s="34">
        <f>'PEF Calculation'!H11</f>
        <v>62309</v>
      </c>
      <c r="E23" s="34">
        <f>'MC Calculation'!I11</f>
        <v>61728</v>
      </c>
      <c r="F23" s="6" t="s">
        <v>81</v>
      </c>
      <c r="G23" s="34">
        <f>'PEF Calculation'!H52</f>
        <v>4929</v>
      </c>
      <c r="H23" s="34">
        <f>'MC Calculation'!I47</f>
        <v>4882</v>
      </c>
      <c r="I23" s="34">
        <f>'PEF Calculation'!H53</f>
        <v>7251</v>
      </c>
      <c r="J23" s="34">
        <f>'MC Calculation'!I48</f>
        <v>7325</v>
      </c>
      <c r="K23" s="75">
        <f>'PS&amp;T April 2017 Schedule'!$C$28</f>
        <v>100645</v>
      </c>
      <c r="L23" s="10">
        <f>'MC April 2017 Schedule'!$C$25</f>
        <v>97157</v>
      </c>
    </row>
    <row r="24" spans="1:12" ht="285" customHeight="1">
      <c r="B24" s="2" t="s">
        <v>45</v>
      </c>
      <c r="C24" s="3" t="s">
        <v>38</v>
      </c>
      <c r="D24" s="34">
        <f>'PEF Calculation'!H12</f>
        <v>67234</v>
      </c>
      <c r="E24" s="33">
        <f>'MC Calculation'!I12</f>
        <v>66608</v>
      </c>
      <c r="F24" s="2" t="s">
        <v>82</v>
      </c>
      <c r="G24" s="34">
        <v>0</v>
      </c>
      <c r="H24" s="34">
        <v>0</v>
      </c>
      <c r="I24" s="34">
        <v>0</v>
      </c>
      <c r="J24" s="34">
        <v>0</v>
      </c>
      <c r="K24" s="10">
        <f>'PS&amp;T April 2017 Schedule'!$C$28</f>
        <v>100645</v>
      </c>
      <c r="L24" s="10">
        <f>'MC April 2017 Schedule'!$C$25</f>
        <v>97157</v>
      </c>
    </row>
    <row r="25" spans="1:12" ht="165.75" customHeight="1">
      <c r="B25" s="143" t="s">
        <v>89</v>
      </c>
      <c r="C25" s="143"/>
      <c r="D25" s="143"/>
      <c r="E25" s="143"/>
      <c r="F25" s="143"/>
      <c r="G25" s="143"/>
      <c r="H25" s="143"/>
      <c r="I25" s="143"/>
      <c r="J25" s="143"/>
      <c r="K25" s="143"/>
      <c r="L25" s="143"/>
    </row>
    <row r="26" spans="1:12">
      <c r="B26" s="5"/>
    </row>
    <row r="28" spans="1:12" ht="20.25">
      <c r="A28" s="144" t="s">
        <v>16</v>
      </c>
      <c r="B28" s="144"/>
      <c r="C28" s="144"/>
      <c r="D28" s="144"/>
      <c r="E28" s="144"/>
      <c r="F28" s="144"/>
      <c r="G28" s="144"/>
      <c r="H28" s="144"/>
      <c r="I28" s="144"/>
      <c r="J28" s="144"/>
      <c r="K28" s="144"/>
      <c r="L28" s="144"/>
    </row>
    <row r="29" spans="1:12" ht="57" customHeight="1">
      <c r="B29" s="143" t="s">
        <v>83</v>
      </c>
      <c r="C29" s="143"/>
      <c r="D29" s="143"/>
      <c r="E29" s="143"/>
      <c r="F29" s="143"/>
      <c r="G29" s="143"/>
      <c r="H29" s="143"/>
      <c r="I29" s="143"/>
      <c r="J29" s="143"/>
      <c r="K29" s="143"/>
      <c r="L29" s="143"/>
    </row>
    <row r="30" spans="1:12">
      <c r="B30" s="13"/>
      <c r="C30" s="12"/>
      <c r="D30" s="13"/>
      <c r="E30" s="13"/>
      <c r="F30" s="12"/>
    </row>
    <row r="32" spans="1:12" ht="15.75">
      <c r="C32" s="14"/>
    </row>
  </sheetData>
  <mergeCells count="19">
    <mergeCell ref="A11:L11"/>
    <mergeCell ref="A19:L19"/>
    <mergeCell ref="A28:L28"/>
    <mergeCell ref="A1:L1"/>
    <mergeCell ref="B25:L25"/>
    <mergeCell ref="A3:L3"/>
    <mergeCell ref="B29:L29"/>
    <mergeCell ref="D5:E5"/>
    <mergeCell ref="K5:L5"/>
    <mergeCell ref="K21:L21"/>
    <mergeCell ref="K13:L13"/>
    <mergeCell ref="D13:E13"/>
    <mergeCell ref="D21:E21"/>
    <mergeCell ref="G5:H5"/>
    <mergeCell ref="I5:J5"/>
    <mergeCell ref="G13:H13"/>
    <mergeCell ref="I13:J13"/>
    <mergeCell ref="G21:H21"/>
    <mergeCell ref="I21:J21"/>
  </mergeCells>
  <phoneticPr fontId="3" type="noConversion"/>
  <pageMargins left="0.75" right="0.75" top="1" bottom="1" header="0.5" footer="0.5"/>
  <pageSetup scale="73" fitToHeight="0" orientation="landscape" r:id="rId1"/>
  <headerFooter alignWithMargins="0"/>
  <rowBreaks count="2" manualBreakCount="2">
    <brk id="9" max="16383" man="1"/>
    <brk id="1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3"/>
  <sheetViews>
    <sheetView tabSelected="1" workbookViewId="0">
      <selection activeCell="A2" sqref="A2"/>
    </sheetView>
  </sheetViews>
  <sheetFormatPr defaultRowHeight="15"/>
  <cols>
    <col min="1" max="1" width="19.7109375" style="38" customWidth="1"/>
    <col min="2" max="2" width="15.5703125" style="37" customWidth="1"/>
    <col min="3" max="3" width="17.140625" style="37" customWidth="1"/>
    <col min="4" max="4" width="16.7109375" style="37" bestFit="1" customWidth="1"/>
    <col min="5" max="5" width="17.85546875" style="37" bestFit="1" customWidth="1"/>
    <col min="6" max="6" width="18.5703125" style="37" bestFit="1" customWidth="1"/>
    <col min="7" max="7" width="17.7109375" style="37" bestFit="1" customWidth="1"/>
    <col min="8" max="8" width="17.85546875" style="37" bestFit="1" customWidth="1"/>
    <col min="9" max="9" width="15.7109375" style="37" bestFit="1" customWidth="1"/>
    <col min="10" max="16384" width="9.140625" style="38"/>
  </cols>
  <sheetData>
    <row r="1" spans="1:9">
      <c r="A1" s="35" t="s">
        <v>90</v>
      </c>
      <c r="B1" s="36"/>
      <c r="C1" s="36"/>
    </row>
    <row r="2" spans="1:9" ht="15.75" thickBot="1">
      <c r="A2" s="35"/>
      <c r="B2" s="36"/>
      <c r="C2" s="36"/>
    </row>
    <row r="3" spans="1:9">
      <c r="A3" s="39" t="s">
        <v>47</v>
      </c>
      <c r="B3" s="40"/>
      <c r="C3" s="40"/>
      <c r="D3" s="41"/>
      <c r="E3" s="41"/>
      <c r="F3" s="41"/>
      <c r="G3" s="41"/>
      <c r="H3" s="42"/>
    </row>
    <row r="4" spans="1:9">
      <c r="A4" s="43" t="s">
        <v>48</v>
      </c>
      <c r="B4" s="44"/>
      <c r="C4" s="44"/>
      <c r="D4" s="45"/>
      <c r="E4" s="45"/>
      <c r="F4" s="45"/>
      <c r="G4" s="45"/>
      <c r="H4" s="46"/>
    </row>
    <row r="5" spans="1:9">
      <c r="A5" s="47" t="s">
        <v>49</v>
      </c>
      <c r="B5" s="45"/>
      <c r="C5" s="45"/>
      <c r="D5" s="45"/>
      <c r="E5" s="45"/>
      <c r="F5" s="45"/>
      <c r="G5" s="45"/>
      <c r="H5" s="46"/>
    </row>
    <row r="6" spans="1:9" s="35" customFormat="1" ht="30">
      <c r="A6" s="48" t="s">
        <v>50</v>
      </c>
      <c r="B6" s="49" t="s">
        <v>51</v>
      </c>
      <c r="C6" s="50" t="s">
        <v>52</v>
      </c>
      <c r="D6" s="50" t="s">
        <v>53</v>
      </c>
      <c r="E6" s="76" t="s">
        <v>65</v>
      </c>
      <c r="F6" s="76" t="s">
        <v>66</v>
      </c>
      <c r="G6" s="76" t="s">
        <v>67</v>
      </c>
      <c r="H6" s="77" t="s">
        <v>68</v>
      </c>
    </row>
    <row r="7" spans="1:9" ht="15.75" thickBot="1">
      <c r="A7" s="51" t="s">
        <v>54</v>
      </c>
      <c r="B7" s="52">
        <v>44606</v>
      </c>
      <c r="C7" s="52">
        <f>ROUND((B7*1.03),0)</f>
        <v>45944</v>
      </c>
      <c r="D7" s="52">
        <f>ROUND((C7*1.04),0)</f>
        <v>47782</v>
      </c>
      <c r="E7" s="78">
        <f t="shared" ref="E7:H12" si="0">ROUND((D7*1.02),0)</f>
        <v>48738</v>
      </c>
      <c r="F7" s="78">
        <f t="shared" si="0"/>
        <v>49713</v>
      </c>
      <c r="G7" s="78">
        <f t="shared" si="0"/>
        <v>50707</v>
      </c>
      <c r="H7" s="79">
        <f t="shared" si="0"/>
        <v>51721</v>
      </c>
      <c r="I7" s="38"/>
    </row>
    <row r="8" spans="1:9" ht="15.75" thickBot="1">
      <c r="A8" s="51" t="s">
        <v>55</v>
      </c>
      <c r="B8" s="52">
        <v>46304</v>
      </c>
      <c r="C8" s="52">
        <f t="shared" ref="C8:C12" si="1">ROUND((B8*1.03),0)</f>
        <v>47693</v>
      </c>
      <c r="D8" s="52">
        <f t="shared" ref="D8:D12" si="2">ROUND((C8*1.04),0)</f>
        <v>49601</v>
      </c>
      <c r="E8" s="78">
        <f t="shared" si="0"/>
        <v>50593</v>
      </c>
      <c r="F8" s="78">
        <f t="shared" si="0"/>
        <v>51605</v>
      </c>
      <c r="G8" s="78">
        <f t="shared" si="0"/>
        <v>52637</v>
      </c>
      <c r="H8" s="79">
        <f t="shared" si="0"/>
        <v>53690</v>
      </c>
    </row>
    <row r="9" spans="1:9" ht="15.75" thickBot="1">
      <c r="A9" s="51" t="s">
        <v>56</v>
      </c>
      <c r="B9" s="52">
        <v>48428</v>
      </c>
      <c r="C9" s="52">
        <f t="shared" si="1"/>
        <v>49881</v>
      </c>
      <c r="D9" s="52">
        <f t="shared" si="2"/>
        <v>51876</v>
      </c>
      <c r="E9" s="78">
        <f t="shared" si="0"/>
        <v>52914</v>
      </c>
      <c r="F9" s="78">
        <f t="shared" si="0"/>
        <v>53972</v>
      </c>
      <c r="G9" s="78">
        <f t="shared" si="0"/>
        <v>55051</v>
      </c>
      <c r="H9" s="79">
        <f t="shared" si="0"/>
        <v>56152</v>
      </c>
    </row>
    <row r="10" spans="1:9" ht="15.75" thickBot="1">
      <c r="A10" s="51" t="s">
        <v>57</v>
      </c>
      <c r="B10" s="52">
        <v>50552</v>
      </c>
      <c r="C10" s="52">
        <f t="shared" si="1"/>
        <v>52069</v>
      </c>
      <c r="D10" s="52">
        <f t="shared" si="2"/>
        <v>54152</v>
      </c>
      <c r="E10" s="78">
        <f t="shared" si="0"/>
        <v>55235</v>
      </c>
      <c r="F10" s="78">
        <f t="shared" si="0"/>
        <v>56340</v>
      </c>
      <c r="G10" s="78">
        <f t="shared" si="0"/>
        <v>57467</v>
      </c>
      <c r="H10" s="79">
        <f t="shared" si="0"/>
        <v>58616</v>
      </c>
    </row>
    <row r="11" spans="1:9" ht="15.75" thickBot="1">
      <c r="A11" s="51" t="s">
        <v>58</v>
      </c>
      <c r="B11" s="52">
        <v>53738</v>
      </c>
      <c r="C11" s="52">
        <f t="shared" si="1"/>
        <v>55350</v>
      </c>
      <c r="D11" s="52">
        <f t="shared" si="2"/>
        <v>57564</v>
      </c>
      <c r="E11" s="78">
        <f t="shared" si="0"/>
        <v>58715</v>
      </c>
      <c r="F11" s="78">
        <f t="shared" si="0"/>
        <v>59889</v>
      </c>
      <c r="G11" s="78">
        <f t="shared" si="0"/>
        <v>61087</v>
      </c>
      <c r="H11" s="79">
        <f t="shared" si="0"/>
        <v>62309</v>
      </c>
    </row>
    <row r="12" spans="1:9" ht="15.75" thickBot="1">
      <c r="A12" s="51" t="s">
        <v>59</v>
      </c>
      <c r="B12" s="52">
        <v>57986</v>
      </c>
      <c r="C12" s="52">
        <f t="shared" si="1"/>
        <v>59726</v>
      </c>
      <c r="D12" s="52">
        <f t="shared" si="2"/>
        <v>62115</v>
      </c>
      <c r="E12" s="78">
        <f t="shared" si="0"/>
        <v>63357</v>
      </c>
      <c r="F12" s="78">
        <f t="shared" si="0"/>
        <v>64624</v>
      </c>
      <c r="G12" s="78">
        <f t="shared" si="0"/>
        <v>65916</v>
      </c>
      <c r="H12" s="79">
        <f t="shared" si="0"/>
        <v>67234</v>
      </c>
    </row>
    <row r="13" spans="1:9">
      <c r="A13" s="53"/>
      <c r="B13" s="45"/>
      <c r="C13" s="45"/>
      <c r="D13" s="45"/>
      <c r="E13" s="54"/>
      <c r="F13" s="54"/>
      <c r="G13" s="55"/>
      <c r="H13" s="54"/>
    </row>
    <row r="14" spans="1:9" s="56" customFormat="1" ht="15.75" thickBot="1">
      <c r="B14" s="57"/>
      <c r="C14" s="57"/>
      <c r="D14" s="57"/>
      <c r="E14" s="57"/>
      <c r="F14" s="58"/>
      <c r="G14" s="57"/>
      <c r="H14" s="57"/>
      <c r="I14" s="57"/>
    </row>
    <row r="15" spans="1:9">
      <c r="A15" s="39" t="s">
        <v>60</v>
      </c>
      <c r="B15" s="41"/>
      <c r="C15" s="41"/>
      <c r="D15" s="41"/>
      <c r="E15" s="41"/>
      <c r="F15" s="59"/>
      <c r="G15" s="41"/>
      <c r="H15" s="42"/>
    </row>
    <row r="16" spans="1:9">
      <c r="A16" s="43" t="s">
        <v>61</v>
      </c>
      <c r="B16" s="45"/>
      <c r="C16" s="45"/>
      <c r="D16" s="45"/>
      <c r="E16" s="45"/>
      <c r="F16" s="60"/>
      <c r="G16" s="45"/>
      <c r="H16" s="46"/>
    </row>
    <row r="17" spans="1:9">
      <c r="A17" s="43" t="s">
        <v>62</v>
      </c>
      <c r="B17" s="45"/>
      <c r="C17" s="45"/>
      <c r="D17" s="45"/>
      <c r="E17" s="45"/>
      <c r="F17" s="60"/>
      <c r="G17" s="45"/>
      <c r="H17" s="46"/>
    </row>
    <row r="18" spans="1:9" ht="60.75" thickBot="1">
      <c r="A18" s="48" t="s">
        <v>63</v>
      </c>
      <c r="B18" s="49" t="s">
        <v>64</v>
      </c>
      <c r="C18" s="50" t="s">
        <v>52</v>
      </c>
      <c r="D18" s="94" t="s">
        <v>53</v>
      </c>
      <c r="E18" s="94" t="s">
        <v>65</v>
      </c>
      <c r="F18" s="94" t="s">
        <v>66</v>
      </c>
      <c r="G18" s="94" t="s">
        <v>67</v>
      </c>
      <c r="H18" s="61" t="s">
        <v>68</v>
      </c>
      <c r="I18" s="38"/>
    </row>
    <row r="19" spans="1:9">
      <c r="A19" s="62" t="s">
        <v>69</v>
      </c>
      <c r="B19" s="63">
        <v>1700</v>
      </c>
      <c r="C19" s="80">
        <f>ROUNDUP((B19*1.03),0)</f>
        <v>1751</v>
      </c>
      <c r="D19" s="95">
        <f>ROUNDUP((C19*1.04),0)</f>
        <v>1822</v>
      </c>
      <c r="E19" s="96">
        <f t="shared" ref="E19:H20" si="3">ROUNDUP((D19*1.02),0)</f>
        <v>1859</v>
      </c>
      <c r="F19" s="96">
        <f t="shared" si="3"/>
        <v>1897</v>
      </c>
      <c r="G19" s="97">
        <f t="shared" si="3"/>
        <v>1935</v>
      </c>
      <c r="H19" s="82">
        <f t="shared" si="3"/>
        <v>1974</v>
      </c>
      <c r="I19" s="38"/>
    </row>
    <row r="20" spans="1:9" ht="15.75" thickBot="1">
      <c r="A20" s="51" t="s">
        <v>70</v>
      </c>
      <c r="B20" s="52">
        <v>1700</v>
      </c>
      <c r="C20" s="81">
        <f>ROUNDUP((B20*1.03),0)</f>
        <v>1751</v>
      </c>
      <c r="D20" s="91">
        <f>ROUNDUP((C20*1.02),0)</f>
        <v>1787</v>
      </c>
      <c r="E20" s="92">
        <f t="shared" si="3"/>
        <v>1823</v>
      </c>
      <c r="F20" s="92">
        <f t="shared" si="3"/>
        <v>1860</v>
      </c>
      <c r="G20" s="93">
        <f t="shared" si="3"/>
        <v>1898</v>
      </c>
      <c r="H20" s="83">
        <f t="shared" si="3"/>
        <v>1936</v>
      </c>
      <c r="I20" s="38"/>
    </row>
    <row r="21" spans="1:9" ht="15.75" thickBot="1">
      <c r="F21" s="66"/>
    </row>
    <row r="22" spans="1:9">
      <c r="A22" s="39" t="s">
        <v>71</v>
      </c>
      <c r="B22" s="41"/>
      <c r="C22" s="41"/>
      <c r="D22" s="41"/>
      <c r="E22" s="41"/>
      <c r="F22" s="59"/>
      <c r="G22" s="41"/>
      <c r="H22" s="42"/>
    </row>
    <row r="23" spans="1:9">
      <c r="A23" s="43" t="s">
        <v>61</v>
      </c>
      <c r="B23" s="45"/>
      <c r="C23" s="45"/>
      <c r="D23" s="45"/>
      <c r="E23" s="45"/>
      <c r="F23" s="60"/>
      <c r="G23" s="45"/>
      <c r="H23" s="46"/>
    </row>
    <row r="24" spans="1:9" ht="15.75" thickBot="1">
      <c r="A24" s="43" t="s">
        <v>62</v>
      </c>
      <c r="B24" s="45"/>
      <c r="C24" s="45"/>
      <c r="D24" s="45"/>
      <c r="E24" s="45"/>
      <c r="F24" s="60"/>
      <c r="G24" s="45"/>
      <c r="H24" s="46"/>
    </row>
    <row r="25" spans="1:9" ht="60">
      <c r="A25" s="48" t="s">
        <v>63</v>
      </c>
      <c r="B25" s="49" t="s">
        <v>64</v>
      </c>
      <c r="C25" s="69" t="s">
        <v>52</v>
      </c>
      <c r="D25" s="85" t="s">
        <v>53</v>
      </c>
      <c r="E25" s="86" t="s">
        <v>65</v>
      </c>
      <c r="F25" s="86" t="s">
        <v>66</v>
      </c>
      <c r="G25" s="87" t="s">
        <v>67</v>
      </c>
      <c r="H25" s="84" t="s">
        <v>68</v>
      </c>
    </row>
    <row r="26" spans="1:9">
      <c r="A26" s="62" t="s">
        <v>69</v>
      </c>
      <c r="B26" s="63">
        <v>2123</v>
      </c>
      <c r="C26" s="80">
        <f>ROUNDUP((B26*1.03),0)</f>
        <v>2187</v>
      </c>
      <c r="D26" s="88">
        <f>ROUNDUP((C26*1.04),0)</f>
        <v>2275</v>
      </c>
      <c r="E26" s="89">
        <f t="shared" ref="E26:H27" si="4">ROUNDUP((D26*1.02),0)</f>
        <v>2321</v>
      </c>
      <c r="F26" s="89">
        <f t="shared" si="4"/>
        <v>2368</v>
      </c>
      <c r="G26" s="90">
        <f t="shared" si="4"/>
        <v>2416</v>
      </c>
      <c r="H26" s="82">
        <f t="shared" si="4"/>
        <v>2465</v>
      </c>
    </row>
    <row r="27" spans="1:9" ht="15.75" thickBot="1">
      <c r="A27" s="51" t="s">
        <v>70</v>
      </c>
      <c r="B27" s="52">
        <v>2123</v>
      </c>
      <c r="C27" s="81">
        <f>ROUNDUP((B27*1.03),0)</f>
        <v>2187</v>
      </c>
      <c r="D27" s="91">
        <f>ROUNDUP((C27*1.02),0)</f>
        <v>2231</v>
      </c>
      <c r="E27" s="92">
        <f t="shared" si="4"/>
        <v>2276</v>
      </c>
      <c r="F27" s="92">
        <f t="shared" si="4"/>
        <v>2322</v>
      </c>
      <c r="G27" s="93">
        <f t="shared" si="4"/>
        <v>2369</v>
      </c>
      <c r="H27" s="83">
        <f t="shared" si="4"/>
        <v>2417</v>
      </c>
    </row>
    <row r="31" spans="1:9" ht="15.75" thickBot="1"/>
    <row r="32" spans="1:9">
      <c r="A32" s="39" t="s">
        <v>72</v>
      </c>
      <c r="B32" s="41"/>
      <c r="C32" s="41"/>
      <c r="D32" s="41"/>
      <c r="E32" s="41"/>
      <c r="F32" s="59"/>
      <c r="G32" s="41"/>
      <c r="H32" s="42"/>
    </row>
    <row r="33" spans="1:9">
      <c r="A33" s="43" t="s">
        <v>61</v>
      </c>
      <c r="B33" s="45"/>
      <c r="C33" s="45"/>
      <c r="D33" s="45"/>
      <c r="E33" s="45"/>
      <c r="F33" s="60"/>
      <c r="G33" s="45"/>
      <c r="H33" s="46"/>
    </row>
    <row r="34" spans="1:9" ht="15.75" thickBot="1">
      <c r="A34" s="43" t="s">
        <v>62</v>
      </c>
      <c r="B34" s="45"/>
      <c r="C34" s="45"/>
      <c r="D34" s="45"/>
      <c r="E34" s="45"/>
      <c r="F34" s="60"/>
      <c r="G34" s="45"/>
      <c r="H34" s="46"/>
    </row>
    <row r="35" spans="1:9" ht="60">
      <c r="A35" s="48" t="s">
        <v>63</v>
      </c>
      <c r="B35" s="49" t="s">
        <v>64</v>
      </c>
      <c r="C35" s="69" t="s">
        <v>52</v>
      </c>
      <c r="D35" s="85" t="s">
        <v>53</v>
      </c>
      <c r="E35" s="86" t="s">
        <v>65</v>
      </c>
      <c r="F35" s="86" t="s">
        <v>66</v>
      </c>
      <c r="G35" s="87" t="s">
        <v>67</v>
      </c>
      <c r="H35" s="84" t="s">
        <v>68</v>
      </c>
      <c r="I35" s="38"/>
    </row>
    <row r="36" spans="1:9">
      <c r="A36" s="62" t="s">
        <v>69</v>
      </c>
      <c r="B36" s="63">
        <v>2123</v>
      </c>
      <c r="C36" s="80">
        <f>ROUNDUP((B36*1.03),0)</f>
        <v>2187</v>
      </c>
      <c r="D36" s="88">
        <f>ROUNDUP((C36*1.04),0)</f>
        <v>2275</v>
      </c>
      <c r="E36" s="89">
        <f t="shared" ref="E36:H37" si="5">ROUNDUP((D36*1.02),0)</f>
        <v>2321</v>
      </c>
      <c r="F36" s="89">
        <f t="shared" si="5"/>
        <v>2368</v>
      </c>
      <c r="G36" s="90">
        <f t="shared" si="5"/>
        <v>2416</v>
      </c>
      <c r="H36" s="82">
        <f t="shared" si="5"/>
        <v>2465</v>
      </c>
      <c r="I36" s="38"/>
    </row>
    <row r="37" spans="1:9" ht="15.75" thickBot="1">
      <c r="A37" s="51" t="s">
        <v>70</v>
      </c>
      <c r="B37" s="52">
        <v>4248</v>
      </c>
      <c r="C37" s="81">
        <f>ROUNDUP((B37*1.03),0)</f>
        <v>4376</v>
      </c>
      <c r="D37" s="91">
        <f>ROUNDUP((C37*1.02),0)</f>
        <v>4464</v>
      </c>
      <c r="E37" s="92">
        <f t="shared" si="5"/>
        <v>4554</v>
      </c>
      <c r="F37" s="92">
        <f t="shared" si="5"/>
        <v>4646</v>
      </c>
      <c r="G37" s="93">
        <f t="shared" si="5"/>
        <v>4739</v>
      </c>
      <c r="H37" s="83">
        <f t="shared" si="5"/>
        <v>4834</v>
      </c>
      <c r="I37" s="38"/>
    </row>
    <row r="39" spans="1:9" ht="15.75" thickBot="1"/>
    <row r="40" spans="1:9">
      <c r="A40" s="39" t="s">
        <v>73</v>
      </c>
      <c r="B40" s="41"/>
      <c r="C40" s="41"/>
      <c r="D40" s="41"/>
      <c r="E40" s="41"/>
      <c r="F40" s="59"/>
      <c r="G40" s="41"/>
      <c r="H40" s="42"/>
    </row>
    <row r="41" spans="1:9">
      <c r="A41" s="43" t="s">
        <v>61</v>
      </c>
      <c r="B41" s="45"/>
      <c r="C41" s="45"/>
      <c r="D41" s="45"/>
      <c r="E41" s="45"/>
      <c r="F41" s="60"/>
      <c r="G41" s="45"/>
      <c r="H41" s="46"/>
    </row>
    <row r="42" spans="1:9" ht="15.75" thickBot="1">
      <c r="A42" s="43" t="s">
        <v>62</v>
      </c>
      <c r="B42" s="45"/>
      <c r="C42" s="45"/>
      <c r="D42" s="45"/>
      <c r="E42" s="45"/>
      <c r="F42" s="60"/>
      <c r="G42" s="45"/>
      <c r="H42" s="46"/>
    </row>
    <row r="43" spans="1:9" ht="60">
      <c r="A43" s="48" t="s">
        <v>63</v>
      </c>
      <c r="B43" s="49" t="s">
        <v>64</v>
      </c>
      <c r="C43" s="69" t="s">
        <v>52</v>
      </c>
      <c r="D43" s="85" t="s">
        <v>53</v>
      </c>
      <c r="E43" s="86" t="s">
        <v>65</v>
      </c>
      <c r="F43" s="86" t="s">
        <v>66</v>
      </c>
      <c r="G43" s="87" t="s">
        <v>67</v>
      </c>
      <c r="H43" s="84" t="s">
        <v>68</v>
      </c>
    </row>
    <row r="44" spans="1:9">
      <c r="A44" s="62" t="s">
        <v>69</v>
      </c>
      <c r="B44" s="63">
        <v>3186</v>
      </c>
      <c r="C44" s="80">
        <f>ROUNDUP((B44*1.03),0)</f>
        <v>3282</v>
      </c>
      <c r="D44" s="88">
        <f>ROUNDUP((C44*1.04),0)</f>
        <v>3414</v>
      </c>
      <c r="E44" s="89">
        <f t="shared" ref="E44:H45" si="6">ROUNDUP((D44*1.02),0)</f>
        <v>3483</v>
      </c>
      <c r="F44" s="89">
        <f t="shared" si="6"/>
        <v>3553</v>
      </c>
      <c r="G44" s="90">
        <f t="shared" si="6"/>
        <v>3625</v>
      </c>
      <c r="H44" s="82">
        <f t="shared" si="6"/>
        <v>3698</v>
      </c>
    </row>
    <row r="45" spans="1:9" ht="15.75" thickBot="1">
      <c r="A45" s="51" t="s">
        <v>70</v>
      </c>
      <c r="B45" s="52">
        <v>6373</v>
      </c>
      <c r="C45" s="81">
        <f>ROUNDUP((B45*1.03),0)</f>
        <v>6565</v>
      </c>
      <c r="D45" s="91">
        <f>ROUNDUP((C45*1.02),0)</f>
        <v>6697</v>
      </c>
      <c r="E45" s="92">
        <f t="shared" si="6"/>
        <v>6831</v>
      </c>
      <c r="F45" s="92">
        <f t="shared" si="6"/>
        <v>6968</v>
      </c>
      <c r="G45" s="93">
        <f t="shared" si="6"/>
        <v>7108</v>
      </c>
      <c r="H45" s="83">
        <f t="shared" si="6"/>
        <v>7251</v>
      </c>
    </row>
    <row r="47" spans="1:9" ht="15.75" thickBot="1"/>
    <row r="48" spans="1:9">
      <c r="A48" s="39" t="s">
        <v>74</v>
      </c>
      <c r="B48" s="41"/>
      <c r="C48" s="41"/>
      <c r="D48" s="41"/>
      <c r="E48" s="41"/>
      <c r="F48" s="59"/>
      <c r="G48" s="41"/>
      <c r="H48" s="42"/>
    </row>
    <row r="49" spans="1:8">
      <c r="A49" s="43" t="s">
        <v>61</v>
      </c>
      <c r="B49" s="45"/>
      <c r="C49" s="45"/>
      <c r="D49" s="45"/>
      <c r="E49" s="45"/>
      <c r="F49" s="60"/>
      <c r="G49" s="45"/>
      <c r="H49" s="46"/>
    </row>
    <row r="50" spans="1:8" ht="15.75" thickBot="1">
      <c r="A50" s="43" t="s">
        <v>62</v>
      </c>
      <c r="B50" s="45"/>
      <c r="C50" s="45"/>
      <c r="D50" s="45"/>
      <c r="E50" s="45"/>
      <c r="F50" s="60"/>
      <c r="G50" s="45"/>
      <c r="H50" s="46"/>
    </row>
    <row r="51" spans="1:8" ht="60">
      <c r="A51" s="48" t="s">
        <v>63</v>
      </c>
      <c r="B51" s="49" t="s">
        <v>64</v>
      </c>
      <c r="C51" s="69" t="s">
        <v>52</v>
      </c>
      <c r="D51" s="85" t="s">
        <v>53</v>
      </c>
      <c r="E51" s="86" t="s">
        <v>65</v>
      </c>
      <c r="F51" s="86" t="s">
        <v>66</v>
      </c>
      <c r="G51" s="87" t="s">
        <v>67</v>
      </c>
      <c r="H51" s="84" t="s">
        <v>68</v>
      </c>
    </row>
    <row r="52" spans="1:8">
      <c r="A52" s="62" t="s">
        <v>69</v>
      </c>
      <c r="B52" s="63">
        <v>4248</v>
      </c>
      <c r="C52" s="80">
        <f>ROUNDUP((B52*1.03),0)</f>
        <v>4376</v>
      </c>
      <c r="D52" s="101">
        <f>ROUNDUP((C52*1.04),0)</f>
        <v>4552</v>
      </c>
      <c r="E52" s="100">
        <f t="shared" ref="E52:H53" si="7">ROUNDUP((D52*1.02),0)</f>
        <v>4644</v>
      </c>
      <c r="F52" s="100">
        <f t="shared" si="7"/>
        <v>4737</v>
      </c>
      <c r="G52" s="102">
        <f t="shared" si="7"/>
        <v>4832</v>
      </c>
      <c r="H52" s="82">
        <f t="shared" si="7"/>
        <v>4929</v>
      </c>
    </row>
    <row r="53" spans="1:8" ht="15.75" thickBot="1">
      <c r="A53" s="51" t="s">
        <v>70</v>
      </c>
      <c r="B53" s="52">
        <v>6373</v>
      </c>
      <c r="C53" s="81">
        <f>ROUNDUP((B53*1.03),0)</f>
        <v>6565</v>
      </c>
      <c r="D53" s="103">
        <f>ROUNDUP((C53*1.02),0)</f>
        <v>6697</v>
      </c>
      <c r="E53" s="104">
        <f t="shared" si="7"/>
        <v>6831</v>
      </c>
      <c r="F53" s="104">
        <f t="shared" si="7"/>
        <v>6968</v>
      </c>
      <c r="G53" s="105">
        <f t="shared" si="7"/>
        <v>7108</v>
      </c>
      <c r="H53" s="83">
        <f t="shared" si="7"/>
        <v>7251</v>
      </c>
    </row>
  </sheetData>
  <pageMargins left="0.7" right="0.7" top="0.75" bottom="0.75" header="0.3" footer="0.3"/>
  <pageSetup paperSize="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workbookViewId="0">
      <selection activeCell="C2" sqref="C2"/>
    </sheetView>
  </sheetViews>
  <sheetFormatPr defaultRowHeight="15"/>
  <cols>
    <col min="1" max="1" width="19.7109375" style="38" customWidth="1"/>
    <col min="2" max="2" width="8.5703125" style="37" bestFit="1" customWidth="1"/>
    <col min="3" max="3" width="17.140625" style="37" customWidth="1"/>
    <col min="4" max="4" width="17.85546875" style="37" bestFit="1" customWidth="1"/>
    <col min="5" max="6" width="20" style="37" bestFit="1" customWidth="1"/>
    <col min="7" max="7" width="17.7109375" style="37" bestFit="1" customWidth="1"/>
    <col min="8" max="8" width="19" style="37" bestFit="1" customWidth="1"/>
    <col min="9" max="9" width="17.85546875" style="37" bestFit="1" customWidth="1"/>
    <col min="10" max="16384" width="9.140625" style="38"/>
  </cols>
  <sheetData>
    <row r="1" spans="1:9">
      <c r="A1" s="35" t="s">
        <v>91</v>
      </c>
      <c r="B1" s="36"/>
      <c r="C1" s="36"/>
    </row>
    <row r="2" spans="1:9" ht="15.75" thickBot="1">
      <c r="A2" s="35"/>
      <c r="B2" s="36"/>
      <c r="C2" s="36"/>
    </row>
    <row r="3" spans="1:9">
      <c r="A3" s="39" t="s">
        <v>47</v>
      </c>
      <c r="B3" s="40"/>
      <c r="C3" s="40"/>
      <c r="D3" s="41"/>
      <c r="E3" s="41"/>
      <c r="F3" s="41"/>
      <c r="G3" s="41"/>
      <c r="H3" s="41"/>
      <c r="I3" s="42"/>
    </row>
    <row r="4" spans="1:9">
      <c r="A4" s="43" t="s">
        <v>48</v>
      </c>
      <c r="B4" s="44"/>
      <c r="C4" s="44"/>
      <c r="D4" s="45"/>
      <c r="E4" s="45"/>
      <c r="F4" s="45"/>
      <c r="G4" s="45"/>
      <c r="H4" s="45"/>
      <c r="I4" s="46"/>
    </row>
    <row r="5" spans="1:9" ht="15.75" thickBot="1">
      <c r="A5" s="47" t="s">
        <v>49</v>
      </c>
      <c r="B5" s="45"/>
      <c r="C5" s="45"/>
      <c r="D5" s="45"/>
      <c r="E5" s="45"/>
      <c r="F5" s="45"/>
      <c r="G5" s="45"/>
      <c r="H5" s="45"/>
      <c r="I5" s="46"/>
    </row>
    <row r="6" spans="1:9" s="35" customFormat="1" ht="15.75" thickBot="1">
      <c r="A6" s="67" t="s">
        <v>50</v>
      </c>
      <c r="B6" s="112" t="s">
        <v>75</v>
      </c>
      <c r="C6" s="113" t="s">
        <v>78</v>
      </c>
      <c r="D6" s="113" t="s">
        <v>66</v>
      </c>
      <c r="E6" s="114" t="s">
        <v>79</v>
      </c>
      <c r="F6" s="115" t="s">
        <v>80</v>
      </c>
      <c r="G6" s="116" t="s">
        <v>76</v>
      </c>
      <c r="H6" s="114" t="s">
        <v>77</v>
      </c>
      <c r="I6" s="107" t="s">
        <v>68</v>
      </c>
    </row>
    <row r="7" spans="1:9" ht="15.75" thickBot="1">
      <c r="A7" s="121" t="s">
        <v>54</v>
      </c>
      <c r="B7" s="71">
        <v>44606</v>
      </c>
      <c r="C7" s="78">
        <f t="shared" ref="C7:I12" si="0">ROUND((B7*1.02),0)</f>
        <v>45498</v>
      </c>
      <c r="D7" s="78">
        <f t="shared" si="0"/>
        <v>46408</v>
      </c>
      <c r="E7" s="108">
        <f t="shared" si="0"/>
        <v>47336</v>
      </c>
      <c r="F7" s="122">
        <f t="shared" si="0"/>
        <v>48283</v>
      </c>
      <c r="G7" s="110">
        <f t="shared" si="0"/>
        <v>49249</v>
      </c>
      <c r="H7" s="108">
        <f t="shared" si="0"/>
        <v>50234</v>
      </c>
      <c r="I7" s="137">
        <f t="shared" si="0"/>
        <v>51239</v>
      </c>
    </row>
    <row r="8" spans="1:9" ht="15.75" thickBot="1">
      <c r="A8" s="123" t="s">
        <v>55</v>
      </c>
      <c r="B8" s="71">
        <v>46304</v>
      </c>
      <c r="C8" s="78">
        <f t="shared" si="0"/>
        <v>47230</v>
      </c>
      <c r="D8" s="78">
        <f t="shared" si="0"/>
        <v>48175</v>
      </c>
      <c r="E8" s="108">
        <f t="shared" si="0"/>
        <v>49139</v>
      </c>
      <c r="F8" s="109">
        <f t="shared" si="0"/>
        <v>50122</v>
      </c>
      <c r="G8" s="110">
        <f t="shared" si="0"/>
        <v>51124</v>
      </c>
      <c r="H8" s="108">
        <f t="shared" si="0"/>
        <v>52146</v>
      </c>
      <c r="I8" s="137">
        <f t="shared" si="0"/>
        <v>53189</v>
      </c>
    </row>
    <row r="9" spans="1:9" ht="15.75" thickBot="1">
      <c r="A9" s="123" t="s">
        <v>56</v>
      </c>
      <c r="B9" s="71">
        <v>48428</v>
      </c>
      <c r="C9" s="78">
        <f t="shared" si="0"/>
        <v>49397</v>
      </c>
      <c r="D9" s="78">
        <f t="shared" si="0"/>
        <v>50385</v>
      </c>
      <c r="E9" s="108">
        <f t="shared" si="0"/>
        <v>51393</v>
      </c>
      <c r="F9" s="109">
        <f t="shared" si="0"/>
        <v>52421</v>
      </c>
      <c r="G9" s="110">
        <f t="shared" si="0"/>
        <v>53469</v>
      </c>
      <c r="H9" s="108">
        <f t="shared" si="0"/>
        <v>54538</v>
      </c>
      <c r="I9" s="137">
        <f t="shared" si="0"/>
        <v>55629</v>
      </c>
    </row>
    <row r="10" spans="1:9" ht="15.75" thickBot="1">
      <c r="A10" s="124" t="s">
        <v>57</v>
      </c>
      <c r="B10" s="125">
        <v>50552</v>
      </c>
      <c r="C10" s="126">
        <f t="shared" si="0"/>
        <v>51563</v>
      </c>
      <c r="D10" s="126">
        <f t="shared" si="0"/>
        <v>52594</v>
      </c>
      <c r="E10" s="127">
        <f t="shared" si="0"/>
        <v>53646</v>
      </c>
      <c r="F10" s="128">
        <f t="shared" si="0"/>
        <v>54719</v>
      </c>
      <c r="G10" s="129">
        <f t="shared" si="0"/>
        <v>55813</v>
      </c>
      <c r="H10" s="127">
        <f t="shared" si="0"/>
        <v>56929</v>
      </c>
      <c r="I10" s="137">
        <f t="shared" si="0"/>
        <v>58068</v>
      </c>
    </row>
    <row r="11" spans="1:9" ht="15.75" thickBot="1">
      <c r="A11" s="117" t="s">
        <v>58</v>
      </c>
      <c r="B11" s="118">
        <v>53738</v>
      </c>
      <c r="C11" s="119">
        <f t="shared" si="0"/>
        <v>54813</v>
      </c>
      <c r="D11" s="119">
        <f t="shared" si="0"/>
        <v>55909</v>
      </c>
      <c r="E11" s="120">
        <f t="shared" si="0"/>
        <v>57027</v>
      </c>
      <c r="F11" s="111">
        <f t="shared" si="0"/>
        <v>58168</v>
      </c>
      <c r="G11" s="118">
        <f t="shared" si="0"/>
        <v>59331</v>
      </c>
      <c r="H11" s="130">
        <f t="shared" si="0"/>
        <v>60518</v>
      </c>
      <c r="I11" s="131">
        <f t="shared" si="0"/>
        <v>61728</v>
      </c>
    </row>
    <row r="12" spans="1:9" ht="15.75" thickBot="1">
      <c r="A12" s="70" t="s">
        <v>59</v>
      </c>
      <c r="B12" s="132">
        <v>57986</v>
      </c>
      <c r="C12" s="133">
        <f t="shared" si="0"/>
        <v>59146</v>
      </c>
      <c r="D12" s="133">
        <f t="shared" si="0"/>
        <v>60329</v>
      </c>
      <c r="E12" s="133">
        <f t="shared" si="0"/>
        <v>61536</v>
      </c>
      <c r="F12" s="134">
        <f t="shared" si="0"/>
        <v>62767</v>
      </c>
      <c r="G12" s="135">
        <f t="shared" si="0"/>
        <v>64022</v>
      </c>
      <c r="H12" s="136">
        <f t="shared" si="0"/>
        <v>65302</v>
      </c>
      <c r="I12" s="131">
        <f t="shared" si="0"/>
        <v>66608</v>
      </c>
    </row>
    <row r="13" spans="1:9">
      <c r="A13" s="53"/>
      <c r="B13" s="45"/>
      <c r="C13" s="45"/>
      <c r="D13" s="45"/>
      <c r="E13" s="45"/>
      <c r="F13" s="45"/>
      <c r="G13" s="45"/>
      <c r="H13" s="45"/>
      <c r="I13" s="45"/>
    </row>
    <row r="14" spans="1:9" ht="15.75" thickBot="1">
      <c r="A14" s="72"/>
      <c r="B14" s="45"/>
      <c r="C14" s="45"/>
      <c r="D14" s="45"/>
      <c r="E14" s="45"/>
      <c r="F14" s="60"/>
      <c r="G14" s="45"/>
      <c r="H14" s="45"/>
      <c r="I14" s="45"/>
    </row>
    <row r="15" spans="1:9">
      <c r="A15" s="39" t="s">
        <v>60</v>
      </c>
      <c r="B15" s="41"/>
      <c r="C15" s="41"/>
      <c r="D15" s="41"/>
      <c r="E15" s="41"/>
      <c r="F15" s="59"/>
      <c r="G15" s="41"/>
      <c r="H15" s="41"/>
      <c r="I15" s="42"/>
    </row>
    <row r="16" spans="1:9">
      <c r="A16" s="43" t="s">
        <v>61</v>
      </c>
      <c r="B16" s="45"/>
      <c r="C16" s="45"/>
      <c r="D16" s="45"/>
      <c r="E16" s="45"/>
      <c r="F16" s="60"/>
      <c r="G16" s="45"/>
      <c r="H16" s="45"/>
      <c r="I16" s="46"/>
    </row>
    <row r="17" spans="1:9" ht="15.75" thickBot="1">
      <c r="A17" s="43" t="s">
        <v>62</v>
      </c>
      <c r="B17" s="45"/>
      <c r="C17" s="45"/>
      <c r="D17" s="45"/>
      <c r="E17" s="45"/>
      <c r="F17" s="60"/>
      <c r="G17" s="45"/>
      <c r="H17" s="45"/>
      <c r="I17" s="46"/>
    </row>
    <row r="18" spans="1:9" ht="15.75" thickBot="1">
      <c r="A18" s="48" t="s">
        <v>63</v>
      </c>
      <c r="B18" s="50" t="s">
        <v>75</v>
      </c>
      <c r="C18" s="76" t="s">
        <v>78</v>
      </c>
      <c r="D18" s="76" t="s">
        <v>66</v>
      </c>
      <c r="E18" s="106" t="s">
        <v>79</v>
      </c>
      <c r="F18" s="98" t="s">
        <v>80</v>
      </c>
      <c r="G18" s="99" t="s">
        <v>76</v>
      </c>
      <c r="H18" s="68" t="s">
        <v>77</v>
      </c>
      <c r="I18" s="61" t="s">
        <v>68</v>
      </c>
    </row>
    <row r="19" spans="1:9">
      <c r="A19" s="62" t="s">
        <v>69</v>
      </c>
      <c r="B19" s="63">
        <v>1700</v>
      </c>
      <c r="C19" s="126">
        <f>ROUNDUP((B19*1.02),0)</f>
        <v>1734</v>
      </c>
      <c r="D19" s="126">
        <f>ROUNDUP((C19*1.02),0)</f>
        <v>1769</v>
      </c>
      <c r="E19" s="127">
        <f t="shared" ref="E19:I20" si="1">ROUNDUP((D19*1.02),0)</f>
        <v>1805</v>
      </c>
      <c r="F19" s="95">
        <f t="shared" si="1"/>
        <v>1842</v>
      </c>
      <c r="G19" s="97">
        <f t="shared" si="1"/>
        <v>1879</v>
      </c>
      <c r="H19" s="125">
        <f t="shared" si="1"/>
        <v>1917</v>
      </c>
      <c r="I19" s="64">
        <f t="shared" si="1"/>
        <v>1956</v>
      </c>
    </row>
    <row r="20" spans="1:9" ht="15.75" thickBot="1">
      <c r="A20" s="51" t="s">
        <v>70</v>
      </c>
      <c r="B20" s="52">
        <v>1700</v>
      </c>
      <c r="C20" s="78">
        <f>ROUNDUP((B20*1.02),0)</f>
        <v>1734</v>
      </c>
      <c r="D20" s="78">
        <f>ROUNDUP((C20*1.02),0)</f>
        <v>1769</v>
      </c>
      <c r="E20" s="108">
        <f t="shared" si="1"/>
        <v>1805</v>
      </c>
      <c r="F20" s="91">
        <f t="shared" si="1"/>
        <v>1842</v>
      </c>
      <c r="G20" s="93">
        <f t="shared" si="1"/>
        <v>1879</v>
      </c>
      <c r="H20" s="71">
        <f t="shared" si="1"/>
        <v>1917</v>
      </c>
      <c r="I20" s="65">
        <f t="shared" si="1"/>
        <v>1956</v>
      </c>
    </row>
    <row r="21" spans="1:9" ht="15.75" thickBot="1">
      <c r="F21" s="66"/>
    </row>
    <row r="22" spans="1:9">
      <c r="A22" s="39" t="s">
        <v>71</v>
      </c>
      <c r="B22" s="41"/>
      <c r="C22" s="41"/>
      <c r="D22" s="41"/>
      <c r="E22" s="41"/>
      <c r="F22" s="59"/>
      <c r="G22" s="41"/>
      <c r="H22" s="41"/>
      <c r="I22" s="42"/>
    </row>
    <row r="23" spans="1:9">
      <c r="A23" s="43" t="s">
        <v>61</v>
      </c>
      <c r="B23" s="45"/>
      <c r="C23" s="45"/>
      <c r="D23" s="45"/>
      <c r="E23" s="45"/>
      <c r="F23" s="60"/>
      <c r="G23" s="45"/>
      <c r="H23" s="45"/>
      <c r="I23" s="46"/>
    </row>
    <row r="24" spans="1:9" ht="15.75" thickBot="1">
      <c r="A24" s="43" t="s">
        <v>62</v>
      </c>
      <c r="B24" s="45"/>
      <c r="C24" s="45"/>
      <c r="D24" s="45"/>
      <c r="E24" s="45"/>
      <c r="F24" s="60"/>
      <c r="G24" s="45"/>
      <c r="H24" s="45"/>
      <c r="I24" s="46"/>
    </row>
    <row r="25" spans="1:9">
      <c r="A25" s="48" t="s">
        <v>63</v>
      </c>
      <c r="B25" s="50" t="s">
        <v>75</v>
      </c>
      <c r="C25" s="76" t="s">
        <v>78</v>
      </c>
      <c r="D25" s="76" t="s">
        <v>66</v>
      </c>
      <c r="E25" s="106" t="s">
        <v>79</v>
      </c>
      <c r="F25" s="85" t="s">
        <v>80</v>
      </c>
      <c r="G25" s="87" t="s">
        <v>76</v>
      </c>
      <c r="H25" s="68" t="s">
        <v>77</v>
      </c>
      <c r="I25" s="61" t="s">
        <v>68</v>
      </c>
    </row>
    <row r="26" spans="1:9">
      <c r="A26" s="62" t="s">
        <v>69</v>
      </c>
      <c r="B26" s="63">
        <v>2123</v>
      </c>
      <c r="C26" s="126">
        <f>ROUNDUP((B26*1.02),0)</f>
        <v>2166</v>
      </c>
      <c r="D26" s="126">
        <f>ROUNDUP((C26*1.02),0)</f>
        <v>2210</v>
      </c>
      <c r="E26" s="127">
        <f t="shared" ref="E26:I27" si="2">ROUNDUP((D26*1.02),0)</f>
        <v>2255</v>
      </c>
      <c r="F26" s="138">
        <f t="shared" si="2"/>
        <v>2301</v>
      </c>
      <c r="G26" s="139">
        <f t="shared" si="2"/>
        <v>2348</v>
      </c>
      <c r="H26" s="125">
        <f t="shared" si="2"/>
        <v>2395</v>
      </c>
      <c r="I26" s="64">
        <f t="shared" si="2"/>
        <v>2443</v>
      </c>
    </row>
    <row r="27" spans="1:9" ht="15.75" thickBot="1">
      <c r="A27" s="51" t="s">
        <v>70</v>
      </c>
      <c r="B27" s="52">
        <v>2123</v>
      </c>
      <c r="C27" s="78">
        <f>ROUNDUP((B27*1.02),0)</f>
        <v>2166</v>
      </c>
      <c r="D27" s="78">
        <f>ROUNDUP((C27*1.02),0)</f>
        <v>2210</v>
      </c>
      <c r="E27" s="108">
        <f t="shared" si="2"/>
        <v>2255</v>
      </c>
      <c r="F27" s="140">
        <f t="shared" si="2"/>
        <v>2301</v>
      </c>
      <c r="G27" s="141">
        <f t="shared" si="2"/>
        <v>2348</v>
      </c>
      <c r="H27" s="71">
        <f t="shared" si="2"/>
        <v>2395</v>
      </c>
      <c r="I27" s="65">
        <f t="shared" si="2"/>
        <v>2443</v>
      </c>
    </row>
    <row r="28" spans="1:9" ht="15.75" thickBot="1"/>
    <row r="29" spans="1:9">
      <c r="A29" s="39" t="s">
        <v>72</v>
      </c>
      <c r="B29" s="41"/>
      <c r="C29" s="41"/>
      <c r="D29" s="41"/>
      <c r="E29" s="41"/>
      <c r="F29" s="59"/>
      <c r="G29" s="41"/>
      <c r="H29" s="41"/>
      <c r="I29" s="42"/>
    </row>
    <row r="30" spans="1:9">
      <c r="A30" s="43" t="s">
        <v>61</v>
      </c>
      <c r="B30" s="45"/>
      <c r="C30" s="45"/>
      <c r="D30" s="45"/>
      <c r="E30" s="45"/>
      <c r="F30" s="60"/>
      <c r="G30" s="45"/>
      <c r="H30" s="45"/>
      <c r="I30" s="46"/>
    </row>
    <row r="31" spans="1:9" ht="15.75" thickBot="1">
      <c r="A31" s="43" t="s">
        <v>62</v>
      </c>
      <c r="B31" s="45"/>
      <c r="C31" s="45"/>
      <c r="D31" s="45"/>
      <c r="E31" s="45"/>
      <c r="F31" s="60"/>
      <c r="G31" s="45"/>
      <c r="H31" s="45"/>
      <c r="I31" s="46"/>
    </row>
    <row r="32" spans="1:9">
      <c r="A32" s="48" t="s">
        <v>63</v>
      </c>
      <c r="B32" s="50" t="s">
        <v>75</v>
      </c>
      <c r="C32" s="76" t="s">
        <v>78</v>
      </c>
      <c r="D32" s="76" t="s">
        <v>66</v>
      </c>
      <c r="E32" s="106" t="s">
        <v>79</v>
      </c>
      <c r="F32" s="85" t="s">
        <v>80</v>
      </c>
      <c r="G32" s="87" t="s">
        <v>76</v>
      </c>
      <c r="H32" s="68" t="s">
        <v>77</v>
      </c>
      <c r="I32" s="61" t="s">
        <v>68</v>
      </c>
    </row>
    <row r="33" spans="1:9">
      <c r="A33" s="62" t="s">
        <v>69</v>
      </c>
      <c r="B33" s="63">
        <v>2123</v>
      </c>
      <c r="C33" s="126">
        <f>ROUNDUP((B33*1.02),0)</f>
        <v>2166</v>
      </c>
      <c r="D33" s="126">
        <f>ROUNDUP((C33*1.02),0)</f>
        <v>2210</v>
      </c>
      <c r="E33" s="127">
        <f t="shared" ref="E33:I34" si="3">ROUNDUP((D33*1.02),0)</f>
        <v>2255</v>
      </c>
      <c r="F33" s="88">
        <f t="shared" si="3"/>
        <v>2301</v>
      </c>
      <c r="G33" s="90">
        <f t="shared" si="3"/>
        <v>2348</v>
      </c>
      <c r="H33" s="125">
        <f t="shared" si="3"/>
        <v>2395</v>
      </c>
      <c r="I33" s="64">
        <f t="shared" si="3"/>
        <v>2443</v>
      </c>
    </row>
    <row r="34" spans="1:9" ht="15.75" thickBot="1">
      <c r="A34" s="51" t="s">
        <v>70</v>
      </c>
      <c r="B34" s="52">
        <v>4248</v>
      </c>
      <c r="C34" s="78">
        <f>ROUNDUP((B34*1.02),0)</f>
        <v>4333</v>
      </c>
      <c r="D34" s="78">
        <f>ROUNDUP((C34*1.02),0)</f>
        <v>4420</v>
      </c>
      <c r="E34" s="108">
        <f t="shared" si="3"/>
        <v>4509</v>
      </c>
      <c r="F34" s="91">
        <f t="shared" si="3"/>
        <v>4600</v>
      </c>
      <c r="G34" s="93">
        <f t="shared" si="3"/>
        <v>4692</v>
      </c>
      <c r="H34" s="71">
        <f t="shared" si="3"/>
        <v>4786</v>
      </c>
      <c r="I34" s="65">
        <f t="shared" si="3"/>
        <v>4882</v>
      </c>
    </row>
    <row r="35" spans="1:9" ht="15.75" thickBot="1"/>
    <row r="36" spans="1:9">
      <c r="A36" s="39" t="s">
        <v>73</v>
      </c>
      <c r="B36" s="41"/>
      <c r="C36" s="41"/>
      <c r="D36" s="41"/>
      <c r="E36" s="41"/>
      <c r="F36" s="59"/>
      <c r="G36" s="41"/>
      <c r="H36" s="41"/>
      <c r="I36" s="42"/>
    </row>
    <row r="37" spans="1:9">
      <c r="A37" s="43" t="s">
        <v>61</v>
      </c>
      <c r="B37" s="45"/>
      <c r="C37" s="45"/>
      <c r="D37" s="45"/>
      <c r="E37" s="45"/>
      <c r="F37" s="60"/>
      <c r="G37" s="45"/>
      <c r="H37" s="45"/>
      <c r="I37" s="46"/>
    </row>
    <row r="38" spans="1:9" ht="15.75" thickBot="1">
      <c r="A38" s="43" t="s">
        <v>62</v>
      </c>
      <c r="B38" s="45"/>
      <c r="C38" s="45"/>
      <c r="D38" s="45"/>
      <c r="E38" s="45"/>
      <c r="F38" s="60"/>
      <c r="G38" s="45"/>
      <c r="H38" s="45"/>
      <c r="I38" s="46"/>
    </row>
    <row r="39" spans="1:9">
      <c r="A39" s="48" t="s">
        <v>63</v>
      </c>
      <c r="B39" s="50" t="s">
        <v>75</v>
      </c>
      <c r="C39" s="76" t="s">
        <v>78</v>
      </c>
      <c r="D39" s="76" t="s">
        <v>66</v>
      </c>
      <c r="E39" s="106" t="s">
        <v>79</v>
      </c>
      <c r="F39" s="85" t="s">
        <v>80</v>
      </c>
      <c r="G39" s="87" t="s">
        <v>76</v>
      </c>
      <c r="H39" s="68" t="s">
        <v>77</v>
      </c>
      <c r="I39" s="61" t="s">
        <v>68</v>
      </c>
    </row>
    <row r="40" spans="1:9">
      <c r="A40" s="62" t="s">
        <v>69</v>
      </c>
      <c r="B40" s="63">
        <v>3186</v>
      </c>
      <c r="C40" s="126">
        <f>ROUNDUP((B40*1.02),0)</f>
        <v>3250</v>
      </c>
      <c r="D40" s="126">
        <f>ROUNDUP((C40*1.02),0)</f>
        <v>3315</v>
      </c>
      <c r="E40" s="127">
        <f t="shared" ref="E40:I41" si="4">ROUNDUP((D40*1.02),0)</f>
        <v>3382</v>
      </c>
      <c r="F40" s="88">
        <f t="shared" si="4"/>
        <v>3450</v>
      </c>
      <c r="G40" s="90">
        <f t="shared" si="4"/>
        <v>3519</v>
      </c>
      <c r="H40" s="125">
        <f t="shared" si="4"/>
        <v>3590</v>
      </c>
      <c r="I40" s="64">
        <f t="shared" si="4"/>
        <v>3662</v>
      </c>
    </row>
    <row r="41" spans="1:9" ht="15.75" thickBot="1">
      <c r="A41" s="51" t="s">
        <v>70</v>
      </c>
      <c r="B41" s="52">
        <v>6373</v>
      </c>
      <c r="C41" s="78">
        <f>ROUNDUP((B41*1.02),0)</f>
        <v>6501</v>
      </c>
      <c r="D41" s="78">
        <f>ROUNDUP((C41*1.02),0)</f>
        <v>6632</v>
      </c>
      <c r="E41" s="108">
        <f t="shared" si="4"/>
        <v>6765</v>
      </c>
      <c r="F41" s="91">
        <f t="shared" si="4"/>
        <v>6901</v>
      </c>
      <c r="G41" s="93">
        <f t="shared" si="4"/>
        <v>7040</v>
      </c>
      <c r="H41" s="71">
        <f t="shared" si="4"/>
        <v>7181</v>
      </c>
      <c r="I41" s="65">
        <f t="shared" si="4"/>
        <v>7325</v>
      </c>
    </row>
    <row r="42" spans="1:9" ht="15.75" thickBot="1"/>
    <row r="43" spans="1:9">
      <c r="A43" s="39" t="s">
        <v>74</v>
      </c>
      <c r="B43" s="41"/>
      <c r="C43" s="41"/>
      <c r="D43" s="41"/>
      <c r="E43" s="41"/>
      <c r="F43" s="59"/>
      <c r="G43" s="41"/>
      <c r="H43" s="41"/>
      <c r="I43" s="42"/>
    </row>
    <row r="44" spans="1:9">
      <c r="A44" s="43" t="s">
        <v>61</v>
      </c>
      <c r="B44" s="45"/>
      <c r="C44" s="45"/>
      <c r="D44" s="45"/>
      <c r="E44" s="45"/>
      <c r="F44" s="60"/>
      <c r="G44" s="45"/>
      <c r="H44" s="45"/>
      <c r="I44" s="46"/>
    </row>
    <row r="45" spans="1:9" ht="15.75" thickBot="1">
      <c r="A45" s="43" t="s">
        <v>62</v>
      </c>
      <c r="B45" s="45"/>
      <c r="C45" s="45"/>
      <c r="D45" s="45"/>
      <c r="E45" s="45"/>
      <c r="F45" s="60"/>
      <c r="G45" s="45"/>
      <c r="H45" s="45"/>
      <c r="I45" s="46"/>
    </row>
    <row r="46" spans="1:9">
      <c r="A46" s="48" t="s">
        <v>63</v>
      </c>
      <c r="B46" s="50" t="s">
        <v>75</v>
      </c>
      <c r="C46" s="76" t="s">
        <v>78</v>
      </c>
      <c r="D46" s="76" t="s">
        <v>66</v>
      </c>
      <c r="E46" s="106" t="s">
        <v>79</v>
      </c>
      <c r="F46" s="85" t="s">
        <v>80</v>
      </c>
      <c r="G46" s="87" t="s">
        <v>76</v>
      </c>
      <c r="H46" s="68" t="s">
        <v>77</v>
      </c>
      <c r="I46" s="61" t="s">
        <v>68</v>
      </c>
    </row>
    <row r="47" spans="1:9">
      <c r="A47" s="62" t="s">
        <v>69</v>
      </c>
      <c r="B47" s="63">
        <v>4248</v>
      </c>
      <c r="C47" s="126">
        <f>ROUNDUP((B47*1.02),0)</f>
        <v>4333</v>
      </c>
      <c r="D47" s="126">
        <f>ROUNDUP((C47*1.02),0)</f>
        <v>4420</v>
      </c>
      <c r="E47" s="127">
        <f t="shared" ref="E47:I48" si="5">ROUNDUP((D47*1.02),0)</f>
        <v>4509</v>
      </c>
      <c r="F47" s="88">
        <f t="shared" si="5"/>
        <v>4600</v>
      </c>
      <c r="G47" s="90">
        <f t="shared" si="5"/>
        <v>4692</v>
      </c>
      <c r="H47" s="125">
        <f t="shared" si="5"/>
        <v>4786</v>
      </c>
      <c r="I47" s="64">
        <f t="shared" si="5"/>
        <v>4882</v>
      </c>
    </row>
    <row r="48" spans="1:9" ht="15.75" thickBot="1">
      <c r="A48" s="51" t="s">
        <v>70</v>
      </c>
      <c r="B48" s="52">
        <v>6373</v>
      </c>
      <c r="C48" s="78">
        <f>ROUNDUP((B48*1.02),0)</f>
        <v>6501</v>
      </c>
      <c r="D48" s="78">
        <f>ROUNDUP((C48*1.02),0)</f>
        <v>6632</v>
      </c>
      <c r="E48" s="108">
        <f t="shared" si="5"/>
        <v>6765</v>
      </c>
      <c r="F48" s="91">
        <f t="shared" si="5"/>
        <v>6901</v>
      </c>
      <c r="G48" s="93">
        <f t="shared" si="5"/>
        <v>7040</v>
      </c>
      <c r="H48" s="71">
        <f t="shared" si="5"/>
        <v>7181</v>
      </c>
      <c r="I48" s="65">
        <f t="shared" si="5"/>
        <v>7325</v>
      </c>
    </row>
  </sheetData>
  <pageMargins left="0.7" right="0.7" top="0.75" bottom="0.75" header="0.3" footer="0.3"/>
  <pageSetup paperSize="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1"/>
  <sheetViews>
    <sheetView workbookViewId="0">
      <pane ySplit="3" topLeftCell="A13" activePane="bottomLeft" state="frozen"/>
      <selection pane="bottomLeft" activeCell="B28" sqref="B28"/>
    </sheetView>
  </sheetViews>
  <sheetFormatPr defaultRowHeight="12.75"/>
  <cols>
    <col min="2" max="2" width="11.85546875" customWidth="1"/>
    <col min="3" max="3" width="11.5703125" bestFit="1" customWidth="1"/>
    <col min="5" max="5" width="10.140625" customWidth="1"/>
  </cols>
  <sheetData>
    <row r="1" spans="1:5" ht="15.75">
      <c r="A1" s="21"/>
      <c r="B1" s="22" t="s">
        <v>32</v>
      </c>
      <c r="C1" s="23"/>
      <c r="D1" s="23"/>
      <c r="E1" s="23"/>
    </row>
    <row r="2" spans="1:5" ht="15">
      <c r="A2" s="21"/>
      <c r="B2" s="23"/>
      <c r="C2" s="23"/>
      <c r="D2" s="23"/>
      <c r="E2" s="23"/>
    </row>
    <row r="3" spans="1:5" ht="45">
      <c r="A3" s="24" t="s">
        <v>6</v>
      </c>
      <c r="B3" s="24" t="s">
        <v>7</v>
      </c>
      <c r="C3" s="25" t="s">
        <v>8</v>
      </c>
      <c r="D3" s="24" t="s">
        <v>9</v>
      </c>
      <c r="E3" s="26" t="s">
        <v>14</v>
      </c>
    </row>
    <row r="4" spans="1:5" ht="15">
      <c r="A4" s="27">
        <v>1</v>
      </c>
      <c r="B4" s="28">
        <v>22855</v>
      </c>
      <c r="C4" s="28">
        <v>29494</v>
      </c>
      <c r="D4" s="28">
        <v>949</v>
      </c>
      <c r="E4" s="28">
        <v>945</v>
      </c>
    </row>
    <row r="5" spans="1:5" ht="15">
      <c r="A5" s="29">
        <v>2</v>
      </c>
      <c r="B5" s="28">
        <v>23722</v>
      </c>
      <c r="C5" s="28">
        <v>30685</v>
      </c>
      <c r="D5" s="28">
        <v>994</v>
      </c>
      <c r="E5" s="28">
        <v>999</v>
      </c>
    </row>
    <row r="6" spans="1:5" ht="15">
      <c r="A6" s="29">
        <v>3</v>
      </c>
      <c r="B6" s="28">
        <v>24883</v>
      </c>
      <c r="C6" s="28">
        <v>32180</v>
      </c>
      <c r="D6" s="28">
        <v>1043</v>
      </c>
      <c r="E6" s="28">
        <v>1039</v>
      </c>
    </row>
    <row r="7" spans="1:5" ht="15">
      <c r="A7" s="29">
        <v>4</v>
      </c>
      <c r="B7" s="28">
        <v>26000</v>
      </c>
      <c r="C7" s="28">
        <v>33679</v>
      </c>
      <c r="D7" s="28">
        <v>1094</v>
      </c>
      <c r="E7" s="28">
        <v>1115</v>
      </c>
    </row>
    <row r="8" spans="1:5" ht="15">
      <c r="A8" s="29">
        <v>5</v>
      </c>
      <c r="B8" s="28">
        <v>27231</v>
      </c>
      <c r="C8" s="28">
        <v>35286</v>
      </c>
      <c r="D8" s="28">
        <v>1152</v>
      </c>
      <c r="E8" s="28">
        <v>1143</v>
      </c>
    </row>
    <row r="9" spans="1:5" ht="15">
      <c r="A9" s="29">
        <v>6</v>
      </c>
      <c r="B9" s="28">
        <v>28692</v>
      </c>
      <c r="C9" s="28">
        <v>37150</v>
      </c>
      <c r="D9" s="28">
        <v>1208</v>
      </c>
      <c r="E9" s="28">
        <v>1210</v>
      </c>
    </row>
    <row r="10" spans="1:5" ht="15">
      <c r="A10" s="29">
        <v>7</v>
      </c>
      <c r="B10" s="28">
        <v>30302</v>
      </c>
      <c r="C10" s="28">
        <v>39160</v>
      </c>
      <c r="D10" s="28">
        <v>1257</v>
      </c>
      <c r="E10" s="28">
        <v>1316</v>
      </c>
    </row>
    <row r="11" spans="1:5" ht="15">
      <c r="A11" s="29">
        <v>8</v>
      </c>
      <c r="B11" s="28">
        <v>31971</v>
      </c>
      <c r="C11" s="28">
        <v>41227</v>
      </c>
      <c r="D11" s="28">
        <v>1302</v>
      </c>
      <c r="E11" s="28">
        <v>1444</v>
      </c>
    </row>
    <row r="12" spans="1:5" ht="15">
      <c r="A12" s="29">
        <v>9</v>
      </c>
      <c r="B12" s="28">
        <v>33752</v>
      </c>
      <c r="C12" s="28">
        <v>43443</v>
      </c>
      <c r="D12" s="28">
        <v>1349</v>
      </c>
      <c r="E12" s="28">
        <v>1597</v>
      </c>
    </row>
    <row r="13" spans="1:5" ht="15">
      <c r="A13" s="29">
        <v>10</v>
      </c>
      <c r="B13" s="28">
        <v>35666</v>
      </c>
      <c r="C13" s="28">
        <v>45857</v>
      </c>
      <c r="D13" s="28">
        <v>1409</v>
      </c>
      <c r="E13" s="28">
        <v>1737</v>
      </c>
    </row>
    <row r="14" spans="1:5" ht="15">
      <c r="A14" s="29">
        <v>11</v>
      </c>
      <c r="B14" s="28">
        <v>37710</v>
      </c>
      <c r="C14" s="28">
        <v>48451</v>
      </c>
      <c r="D14" s="28">
        <v>1501</v>
      </c>
      <c r="E14" s="28">
        <v>1735</v>
      </c>
    </row>
    <row r="15" spans="1:5" ht="15">
      <c r="A15" s="29">
        <v>12</v>
      </c>
      <c r="B15" s="28">
        <v>39825</v>
      </c>
      <c r="C15" s="28">
        <v>51021</v>
      </c>
      <c r="D15" s="28">
        <v>1552</v>
      </c>
      <c r="E15" s="28">
        <v>1884</v>
      </c>
    </row>
    <row r="16" spans="1:5" ht="15">
      <c r="A16" s="29">
        <v>13</v>
      </c>
      <c r="B16" s="28">
        <v>42143</v>
      </c>
      <c r="C16" s="28">
        <v>53927</v>
      </c>
      <c r="D16" s="28">
        <v>1614</v>
      </c>
      <c r="E16" s="28">
        <v>2100</v>
      </c>
    </row>
    <row r="17" spans="1:5" ht="15">
      <c r="A17" s="29">
        <v>14</v>
      </c>
      <c r="B17" s="28">
        <v>44564</v>
      </c>
      <c r="C17" s="28">
        <v>56888</v>
      </c>
      <c r="D17" s="28">
        <v>1725</v>
      </c>
      <c r="E17" s="28">
        <v>1974</v>
      </c>
    </row>
    <row r="18" spans="1:5" ht="15">
      <c r="A18" s="29">
        <v>15</v>
      </c>
      <c r="B18" s="28">
        <v>47085</v>
      </c>
      <c r="C18" s="28">
        <v>60028</v>
      </c>
      <c r="D18" s="28">
        <v>1788</v>
      </c>
      <c r="E18" s="28">
        <v>2215</v>
      </c>
    </row>
    <row r="19" spans="1:5" ht="15">
      <c r="A19" s="29">
        <v>16</v>
      </c>
      <c r="B19" s="28">
        <v>49727</v>
      </c>
      <c r="C19" s="28">
        <v>63293</v>
      </c>
      <c r="D19" s="28">
        <v>1857</v>
      </c>
      <c r="E19" s="28">
        <v>2424</v>
      </c>
    </row>
    <row r="20" spans="1:5" ht="15">
      <c r="A20" s="29">
        <v>17</v>
      </c>
      <c r="B20" s="28">
        <v>52518</v>
      </c>
      <c r="C20" s="28">
        <v>66855</v>
      </c>
      <c r="D20" s="28">
        <v>1945</v>
      </c>
      <c r="E20" s="28">
        <v>2667</v>
      </c>
    </row>
    <row r="21" spans="1:5" ht="15">
      <c r="A21" s="29">
        <v>18</v>
      </c>
      <c r="B21" s="28">
        <v>55494</v>
      </c>
      <c r="C21" s="28">
        <v>70566</v>
      </c>
      <c r="D21" s="28">
        <v>1906</v>
      </c>
      <c r="E21" s="28">
        <v>3636</v>
      </c>
    </row>
    <row r="22" spans="1:5" ht="15">
      <c r="A22" s="29">
        <v>19</v>
      </c>
      <c r="B22" s="28">
        <v>58501</v>
      </c>
      <c r="C22" s="28">
        <v>74301</v>
      </c>
      <c r="D22" s="28">
        <v>1985</v>
      </c>
      <c r="E22" s="28">
        <v>3890</v>
      </c>
    </row>
    <row r="23" spans="1:5" ht="15">
      <c r="A23" s="29">
        <v>20</v>
      </c>
      <c r="B23" s="28">
        <v>61496</v>
      </c>
      <c r="C23" s="28">
        <v>78014</v>
      </c>
      <c r="D23" s="28">
        <v>2068</v>
      </c>
      <c r="E23" s="28">
        <v>4110</v>
      </c>
    </row>
    <row r="24" spans="1:5" ht="15">
      <c r="A24" s="29">
        <v>21</v>
      </c>
      <c r="B24" s="28">
        <v>64757</v>
      </c>
      <c r="C24" s="28">
        <v>82113</v>
      </c>
      <c r="D24" s="28">
        <v>2159</v>
      </c>
      <c r="E24" s="28">
        <v>4402</v>
      </c>
    </row>
    <row r="25" spans="1:5" ht="15">
      <c r="A25" s="29">
        <v>22</v>
      </c>
      <c r="B25" s="28">
        <v>68238</v>
      </c>
      <c r="C25" s="28">
        <v>86398</v>
      </c>
      <c r="D25" s="28">
        <v>2249</v>
      </c>
      <c r="E25" s="28">
        <v>4666</v>
      </c>
    </row>
    <row r="26" spans="1:5" ht="15">
      <c r="A26" s="29">
        <v>23</v>
      </c>
      <c r="B26" s="28">
        <v>71847</v>
      </c>
      <c r="C26" s="28">
        <v>90876</v>
      </c>
      <c r="D26" s="28">
        <v>2342</v>
      </c>
      <c r="E26" s="28">
        <v>4977</v>
      </c>
    </row>
    <row r="27" spans="1:5" ht="15">
      <c r="A27" s="29">
        <v>24</v>
      </c>
      <c r="B27" s="28">
        <v>75674</v>
      </c>
      <c r="C27" s="28">
        <v>95534</v>
      </c>
      <c r="D27" s="28">
        <v>2432</v>
      </c>
      <c r="E27" s="28">
        <v>5268</v>
      </c>
    </row>
    <row r="28" spans="1:5" ht="15">
      <c r="A28" s="29">
        <v>25</v>
      </c>
      <c r="B28" s="28">
        <v>79849</v>
      </c>
      <c r="C28" s="28">
        <v>100645</v>
      </c>
      <c r="D28" s="28">
        <v>2536</v>
      </c>
      <c r="E28" s="28">
        <v>5580</v>
      </c>
    </row>
    <row r="29" spans="1:5" ht="15">
      <c r="A29" s="29">
        <v>26</v>
      </c>
      <c r="B29" s="28">
        <v>84055</v>
      </c>
      <c r="C29" s="28">
        <v>103609</v>
      </c>
      <c r="D29" s="28">
        <v>2639</v>
      </c>
      <c r="E29" s="28">
        <v>3720</v>
      </c>
    </row>
    <row r="30" spans="1:5" ht="15">
      <c r="A30" s="29">
        <v>27</v>
      </c>
      <c r="B30" s="28">
        <v>88603</v>
      </c>
      <c r="C30" s="28">
        <v>109133</v>
      </c>
      <c r="D30" s="28">
        <v>2779</v>
      </c>
      <c r="E30" s="28">
        <v>3856</v>
      </c>
    </row>
    <row r="31" spans="1:5" ht="15">
      <c r="A31" s="29">
        <v>28</v>
      </c>
      <c r="B31" s="28">
        <v>93271</v>
      </c>
      <c r="C31" s="28">
        <v>114553</v>
      </c>
      <c r="D31" s="28">
        <v>2886</v>
      </c>
      <c r="E31" s="28">
        <v>3966</v>
      </c>
    </row>
    <row r="32" spans="1:5" ht="15">
      <c r="A32" s="29">
        <v>29</v>
      </c>
      <c r="B32" s="28">
        <v>98160</v>
      </c>
      <c r="C32" s="28">
        <v>120219</v>
      </c>
      <c r="D32" s="28">
        <v>2997</v>
      </c>
      <c r="E32" s="28">
        <v>4077</v>
      </c>
    </row>
    <row r="33" spans="1:5" ht="15">
      <c r="A33" s="29">
        <v>30</v>
      </c>
      <c r="B33" s="28">
        <v>103289</v>
      </c>
      <c r="C33" s="28">
        <v>126120</v>
      </c>
      <c r="D33" s="28">
        <v>3108</v>
      </c>
      <c r="E33" s="28">
        <v>4183</v>
      </c>
    </row>
    <row r="34" spans="1:5" ht="15">
      <c r="A34" s="29">
        <v>31</v>
      </c>
      <c r="B34" s="28">
        <v>108794</v>
      </c>
      <c r="C34" s="28">
        <v>132440</v>
      </c>
      <c r="D34" s="28">
        <v>3224</v>
      </c>
      <c r="E34" s="28">
        <v>4302</v>
      </c>
    </row>
    <row r="35" spans="1:5" ht="15">
      <c r="A35" s="29">
        <v>32</v>
      </c>
      <c r="B35" s="28">
        <v>114579</v>
      </c>
      <c r="C35" s="28">
        <v>138984</v>
      </c>
      <c r="D35" s="28">
        <v>3332</v>
      </c>
      <c r="E35" s="28">
        <v>4413</v>
      </c>
    </row>
    <row r="36" spans="1:5" ht="15">
      <c r="A36" s="29">
        <v>33</v>
      </c>
      <c r="B36" s="28">
        <v>120811</v>
      </c>
      <c r="C36" s="28">
        <v>145984</v>
      </c>
      <c r="D36" s="28">
        <v>3442</v>
      </c>
      <c r="E36" s="28">
        <v>4521</v>
      </c>
    </row>
    <row r="37" spans="1:5" ht="15">
      <c r="A37" s="29">
        <v>34</v>
      </c>
      <c r="B37" s="28">
        <v>127246</v>
      </c>
      <c r="C37" s="28">
        <v>153256</v>
      </c>
      <c r="D37" s="28">
        <v>3562</v>
      </c>
      <c r="E37" s="28">
        <v>4638</v>
      </c>
    </row>
    <row r="38" spans="1:5" ht="15">
      <c r="A38" s="29">
        <v>35</v>
      </c>
      <c r="B38" s="28">
        <v>133843</v>
      </c>
      <c r="C38" s="28">
        <v>160655</v>
      </c>
      <c r="D38" s="28">
        <v>3676</v>
      </c>
      <c r="E38" s="28">
        <v>4756</v>
      </c>
    </row>
    <row r="39" spans="1:5" ht="15">
      <c r="A39" s="29">
        <v>36</v>
      </c>
      <c r="B39" s="28">
        <v>140570</v>
      </c>
      <c r="C39" s="28">
        <v>168266</v>
      </c>
      <c r="D39" s="28">
        <v>3802</v>
      </c>
      <c r="E39" s="28">
        <v>4884</v>
      </c>
    </row>
    <row r="40" spans="1:5" ht="15">
      <c r="A40" s="29">
        <v>37</v>
      </c>
      <c r="B40" s="28">
        <v>147948</v>
      </c>
      <c r="C40" s="28">
        <v>176472</v>
      </c>
      <c r="D40" s="28">
        <v>3921</v>
      </c>
      <c r="E40" s="28">
        <v>4998</v>
      </c>
    </row>
    <row r="41" spans="1:5" ht="15">
      <c r="A41" s="29">
        <v>38</v>
      </c>
      <c r="B41" s="28">
        <v>138028</v>
      </c>
      <c r="C41" s="30"/>
      <c r="D41" s="30"/>
      <c r="E41" s="30"/>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1"/>
  <sheetViews>
    <sheetView workbookViewId="0">
      <pane ySplit="3" topLeftCell="A4" activePane="bottomLeft" state="frozen"/>
      <selection pane="bottomLeft" activeCell="E4" sqref="E4"/>
    </sheetView>
  </sheetViews>
  <sheetFormatPr defaultRowHeight="12.75"/>
  <cols>
    <col min="2" max="2" width="11.85546875" customWidth="1"/>
    <col min="3" max="3" width="11.5703125" bestFit="1" customWidth="1"/>
    <col min="5" max="5" width="11.140625" customWidth="1"/>
  </cols>
  <sheetData>
    <row r="1" spans="1:5" ht="15.75">
      <c r="A1" s="21"/>
      <c r="B1" s="22" t="s">
        <v>33</v>
      </c>
      <c r="C1" s="23"/>
      <c r="D1" s="23"/>
      <c r="E1" s="23"/>
    </row>
    <row r="2" spans="1:5" ht="15">
      <c r="A2" s="21"/>
      <c r="B2" s="23"/>
      <c r="C2" s="23"/>
      <c r="D2" s="23"/>
      <c r="E2" s="23"/>
    </row>
    <row r="3" spans="1:5" ht="39" customHeight="1">
      <c r="A3" s="24" t="s">
        <v>6</v>
      </c>
      <c r="B3" s="24" t="s">
        <v>7</v>
      </c>
      <c r="C3" s="25" t="s">
        <v>8</v>
      </c>
      <c r="D3" s="24" t="s">
        <v>9</v>
      </c>
      <c r="E3" s="26" t="s">
        <v>14</v>
      </c>
    </row>
    <row r="4" spans="1:5" ht="15">
      <c r="A4" s="27">
        <v>1</v>
      </c>
      <c r="B4" s="28">
        <v>22407</v>
      </c>
      <c r="C4" s="28">
        <v>28914</v>
      </c>
      <c r="D4" s="28">
        <v>930</v>
      </c>
      <c r="E4" s="28">
        <v>927</v>
      </c>
    </row>
    <row r="5" spans="1:5" ht="15">
      <c r="A5" s="29">
        <v>2</v>
      </c>
      <c r="B5" s="28">
        <v>23257</v>
      </c>
      <c r="C5" s="28">
        <v>30080</v>
      </c>
      <c r="D5" s="28">
        <v>975</v>
      </c>
      <c r="E5" s="28">
        <v>973</v>
      </c>
    </row>
    <row r="6" spans="1:5" ht="15">
      <c r="A6" s="29">
        <v>3</v>
      </c>
      <c r="B6" s="28">
        <v>24395</v>
      </c>
      <c r="C6" s="28">
        <v>31551</v>
      </c>
      <c r="D6" s="28">
        <v>1023</v>
      </c>
      <c r="E6" s="28">
        <v>1018</v>
      </c>
    </row>
    <row r="7" spans="1:5" ht="15">
      <c r="A7" s="29">
        <v>4</v>
      </c>
      <c r="B7" s="28">
        <v>25490</v>
      </c>
      <c r="C7" s="28">
        <v>33021</v>
      </c>
      <c r="D7" s="28">
        <v>1073</v>
      </c>
      <c r="E7" s="28">
        <v>1093</v>
      </c>
    </row>
    <row r="8" spans="1:5" ht="15">
      <c r="A8" s="29">
        <v>5</v>
      </c>
      <c r="B8" s="28">
        <v>26697</v>
      </c>
      <c r="C8" s="28">
        <v>34595</v>
      </c>
      <c r="D8" s="28">
        <v>1129</v>
      </c>
      <c r="E8" s="28">
        <v>1124</v>
      </c>
    </row>
    <row r="9" spans="1:5" ht="15">
      <c r="A9" s="29">
        <v>6</v>
      </c>
      <c r="B9" s="28">
        <v>28129</v>
      </c>
      <c r="C9" s="28">
        <v>36421</v>
      </c>
      <c r="D9" s="28">
        <v>1184</v>
      </c>
      <c r="E9" s="28">
        <v>1188</v>
      </c>
    </row>
    <row r="10" spans="1:5" ht="15">
      <c r="A10" s="29">
        <v>7</v>
      </c>
      <c r="B10" s="28">
        <v>29708</v>
      </c>
      <c r="C10" s="28">
        <v>38392</v>
      </c>
      <c r="D10" s="28">
        <v>1233</v>
      </c>
      <c r="E10" s="28">
        <v>1286</v>
      </c>
    </row>
    <row r="11" spans="1:5" ht="15">
      <c r="A11" s="29">
        <v>8</v>
      </c>
      <c r="B11" s="28">
        <v>31344</v>
      </c>
      <c r="C11" s="28">
        <v>40417</v>
      </c>
      <c r="D11" s="28">
        <v>1276</v>
      </c>
      <c r="E11" s="28">
        <v>1417</v>
      </c>
    </row>
    <row r="12" spans="1:5" ht="15">
      <c r="A12" s="29">
        <v>9</v>
      </c>
      <c r="B12" s="28">
        <v>33090</v>
      </c>
      <c r="C12" s="28">
        <v>42589</v>
      </c>
      <c r="D12" s="28">
        <v>1323</v>
      </c>
      <c r="E12" s="28">
        <v>1561</v>
      </c>
    </row>
    <row r="13" spans="1:5" ht="15">
      <c r="A13" s="29">
        <v>10</v>
      </c>
      <c r="B13" s="28">
        <v>34967</v>
      </c>
      <c r="C13" s="28">
        <v>44956</v>
      </c>
      <c r="D13" s="28">
        <v>1381</v>
      </c>
      <c r="E13" s="28">
        <v>1703</v>
      </c>
    </row>
    <row r="14" spans="1:5" ht="15">
      <c r="A14" s="29">
        <v>11</v>
      </c>
      <c r="B14" s="28">
        <v>36971</v>
      </c>
      <c r="C14" s="28">
        <v>47501</v>
      </c>
      <c r="D14" s="28">
        <v>1471</v>
      </c>
      <c r="E14" s="28">
        <v>1704</v>
      </c>
    </row>
    <row r="15" spans="1:5" ht="15">
      <c r="A15" s="29">
        <v>12</v>
      </c>
      <c r="B15" s="28">
        <v>39044</v>
      </c>
      <c r="C15" s="28">
        <v>50019</v>
      </c>
      <c r="D15" s="28">
        <v>1522</v>
      </c>
      <c r="E15" s="28">
        <v>1843</v>
      </c>
    </row>
    <row r="16" spans="1:5" ht="15">
      <c r="A16" s="29">
        <v>13</v>
      </c>
      <c r="B16" s="28">
        <v>41317</v>
      </c>
      <c r="C16" s="28">
        <v>52870</v>
      </c>
      <c r="D16" s="28">
        <v>1583</v>
      </c>
      <c r="E16" s="28">
        <v>2055</v>
      </c>
    </row>
    <row r="17" spans="1:5" ht="15">
      <c r="A17" s="29">
        <v>14</v>
      </c>
      <c r="B17" s="28">
        <v>43690</v>
      </c>
      <c r="C17" s="28">
        <v>55774</v>
      </c>
      <c r="D17" s="28">
        <v>1691</v>
      </c>
      <c r="E17" s="28">
        <v>1938</v>
      </c>
    </row>
    <row r="18" spans="1:5" ht="15">
      <c r="A18" s="29">
        <v>15</v>
      </c>
      <c r="B18" s="28">
        <v>46162</v>
      </c>
      <c r="C18" s="28">
        <v>58853</v>
      </c>
      <c r="D18" s="28">
        <v>1753</v>
      </c>
      <c r="E18" s="28">
        <v>2173</v>
      </c>
    </row>
    <row r="19" spans="1:5" ht="15">
      <c r="A19" s="29">
        <v>16</v>
      </c>
      <c r="B19" s="28">
        <v>48752</v>
      </c>
      <c r="C19" s="28">
        <v>62050</v>
      </c>
      <c r="D19" s="28">
        <v>1820</v>
      </c>
      <c r="E19" s="28">
        <v>2378</v>
      </c>
    </row>
    <row r="20" spans="1:5" ht="15">
      <c r="A20" s="29">
        <v>17</v>
      </c>
      <c r="B20" s="28">
        <v>51488</v>
      </c>
      <c r="C20" s="28">
        <v>65547</v>
      </c>
      <c r="D20" s="28">
        <v>1907</v>
      </c>
      <c r="E20" s="28">
        <v>2617</v>
      </c>
    </row>
    <row r="21" spans="1:5" ht="15">
      <c r="A21" s="29">
        <v>18</v>
      </c>
      <c r="B21" s="28">
        <v>54406</v>
      </c>
      <c r="C21" s="28">
        <v>69182</v>
      </c>
      <c r="D21" s="28">
        <v>1868</v>
      </c>
      <c r="E21" s="28">
        <v>3568</v>
      </c>
    </row>
    <row r="22" spans="1:5" ht="15">
      <c r="A22" s="29">
        <v>19</v>
      </c>
      <c r="B22" s="28">
        <v>57354</v>
      </c>
      <c r="C22" s="28">
        <v>72841</v>
      </c>
      <c r="D22" s="28">
        <v>1946</v>
      </c>
      <c r="E22" s="28">
        <v>3811</v>
      </c>
    </row>
    <row r="23" spans="1:5" ht="15">
      <c r="A23" s="29">
        <v>20</v>
      </c>
      <c r="B23" s="28">
        <v>60290</v>
      </c>
      <c r="C23" s="28">
        <v>76484</v>
      </c>
      <c r="D23" s="28">
        <v>2027</v>
      </c>
      <c r="E23" s="28">
        <v>4032</v>
      </c>
    </row>
    <row r="24" spans="1:5" ht="15">
      <c r="A24" s="29">
        <v>21</v>
      </c>
      <c r="B24" s="28">
        <v>63487</v>
      </c>
      <c r="C24" s="28">
        <v>80501</v>
      </c>
      <c r="D24" s="28">
        <v>2116</v>
      </c>
      <c r="E24" s="28">
        <v>4318</v>
      </c>
    </row>
    <row r="25" spans="1:5" ht="15">
      <c r="A25" s="29">
        <v>22</v>
      </c>
      <c r="B25" s="28">
        <v>66900</v>
      </c>
      <c r="C25" s="28">
        <v>84707</v>
      </c>
      <c r="D25" s="28">
        <v>2205</v>
      </c>
      <c r="E25" s="28">
        <v>4577</v>
      </c>
    </row>
    <row r="26" spans="1:5" ht="15">
      <c r="A26" s="29">
        <v>23</v>
      </c>
      <c r="B26" s="28">
        <v>70438</v>
      </c>
      <c r="C26" s="28">
        <v>89095</v>
      </c>
      <c r="D26" s="28">
        <v>2296</v>
      </c>
      <c r="E26" s="28">
        <v>4881</v>
      </c>
    </row>
    <row r="27" spans="1:5" ht="15">
      <c r="A27" s="29">
        <v>24</v>
      </c>
      <c r="B27" s="28">
        <v>74190</v>
      </c>
      <c r="C27" s="28">
        <v>93659</v>
      </c>
      <c r="D27" s="28">
        <v>2385</v>
      </c>
      <c r="E27" s="28">
        <v>5159</v>
      </c>
    </row>
    <row r="28" spans="1:5" ht="15">
      <c r="A28" s="29">
        <v>25</v>
      </c>
      <c r="B28" s="28">
        <v>78283</v>
      </c>
      <c r="C28" s="28">
        <v>98669</v>
      </c>
      <c r="D28" s="28">
        <v>2486</v>
      </c>
      <c r="E28" s="28">
        <v>5470</v>
      </c>
    </row>
    <row r="29" spans="1:5" ht="15">
      <c r="A29" s="29">
        <v>26</v>
      </c>
      <c r="B29" s="28">
        <v>82407</v>
      </c>
      <c r="C29" s="28">
        <v>101577</v>
      </c>
      <c r="D29" s="28">
        <v>2587</v>
      </c>
      <c r="E29" s="28">
        <v>3648</v>
      </c>
    </row>
    <row r="30" spans="1:5" ht="15">
      <c r="A30" s="29">
        <v>27</v>
      </c>
      <c r="B30" s="28">
        <v>86866</v>
      </c>
      <c r="C30" s="28">
        <v>106993</v>
      </c>
      <c r="D30" s="28">
        <v>2724</v>
      </c>
      <c r="E30" s="28">
        <v>3783</v>
      </c>
    </row>
    <row r="31" spans="1:5" ht="15">
      <c r="A31" s="29">
        <v>28</v>
      </c>
      <c r="B31" s="28">
        <v>91442</v>
      </c>
      <c r="C31" s="28">
        <v>112307</v>
      </c>
      <c r="D31" s="28">
        <v>2830</v>
      </c>
      <c r="E31" s="28">
        <v>3885</v>
      </c>
    </row>
    <row r="32" spans="1:5" ht="15">
      <c r="A32" s="29">
        <v>29</v>
      </c>
      <c r="B32" s="28">
        <v>96235</v>
      </c>
      <c r="C32" s="28">
        <v>117862</v>
      </c>
      <c r="D32" s="28">
        <v>2938</v>
      </c>
      <c r="E32" s="28">
        <v>3999</v>
      </c>
    </row>
    <row r="33" spans="1:5" ht="15">
      <c r="A33" s="29">
        <v>30</v>
      </c>
      <c r="B33" s="28">
        <v>101264</v>
      </c>
      <c r="C33" s="28">
        <v>123647</v>
      </c>
      <c r="D33" s="28">
        <v>3047</v>
      </c>
      <c r="E33" s="28">
        <v>4101</v>
      </c>
    </row>
    <row r="34" spans="1:5" ht="15">
      <c r="A34" s="29">
        <v>31</v>
      </c>
      <c r="B34" s="28">
        <v>106661</v>
      </c>
      <c r="C34" s="28">
        <v>129843</v>
      </c>
      <c r="D34" s="28">
        <v>3161</v>
      </c>
      <c r="E34" s="28">
        <v>4216</v>
      </c>
    </row>
    <row r="35" spans="1:5" ht="15">
      <c r="A35" s="29">
        <v>32</v>
      </c>
      <c r="B35" s="28">
        <v>112332</v>
      </c>
      <c r="C35" s="28">
        <v>136259</v>
      </c>
      <c r="D35" s="28">
        <v>3267</v>
      </c>
      <c r="E35" s="28">
        <v>4325</v>
      </c>
    </row>
    <row r="36" spans="1:5" ht="15">
      <c r="A36" s="29">
        <v>33</v>
      </c>
      <c r="B36" s="28">
        <v>118442</v>
      </c>
      <c r="C36" s="28">
        <v>143122</v>
      </c>
      <c r="D36" s="28">
        <v>3375</v>
      </c>
      <c r="E36" s="28">
        <v>4430</v>
      </c>
    </row>
    <row r="37" spans="1:5" ht="15">
      <c r="A37" s="29">
        <v>34</v>
      </c>
      <c r="B37" s="28">
        <v>124751</v>
      </c>
      <c r="C37" s="28">
        <v>150251</v>
      </c>
      <c r="D37" s="28">
        <v>3492</v>
      </c>
      <c r="E37" s="28">
        <v>4548</v>
      </c>
    </row>
    <row r="38" spans="1:5" ht="15">
      <c r="A38" s="29">
        <v>35</v>
      </c>
      <c r="B38" s="28">
        <v>131219</v>
      </c>
      <c r="C38" s="28">
        <v>157505</v>
      </c>
      <c r="D38" s="28">
        <v>3604</v>
      </c>
      <c r="E38" s="28">
        <v>4662</v>
      </c>
    </row>
    <row r="39" spans="1:5" ht="15">
      <c r="A39" s="29">
        <v>36</v>
      </c>
      <c r="B39" s="28">
        <v>137814</v>
      </c>
      <c r="C39" s="28">
        <v>164967</v>
      </c>
      <c r="D39" s="28">
        <v>3728</v>
      </c>
      <c r="E39" s="28">
        <v>4785</v>
      </c>
    </row>
    <row r="40" spans="1:5" ht="15">
      <c r="A40" s="29">
        <v>37</v>
      </c>
      <c r="B40" s="28">
        <v>145047</v>
      </c>
      <c r="C40" s="28">
        <v>173012</v>
      </c>
      <c r="D40" s="28">
        <v>3844</v>
      </c>
      <c r="E40" s="28">
        <v>4901</v>
      </c>
    </row>
    <row r="41" spans="1:5" ht="15">
      <c r="A41" s="29">
        <v>38</v>
      </c>
      <c r="B41" s="28">
        <v>135322</v>
      </c>
      <c r="C41" s="30"/>
      <c r="D41" s="30"/>
      <c r="E41" s="3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workbookViewId="0">
      <pane ySplit="3" topLeftCell="A13" activePane="bottomLeft" state="frozen"/>
      <selection pane="bottomLeft" activeCell="B24" sqref="B24"/>
    </sheetView>
  </sheetViews>
  <sheetFormatPr defaultRowHeight="12.75"/>
  <cols>
    <col min="2" max="2" width="11.85546875" customWidth="1"/>
    <col min="3" max="3" width="11.5703125" bestFit="1" customWidth="1"/>
    <col min="4" max="4" width="9.5703125" customWidth="1"/>
  </cols>
  <sheetData>
    <row r="1" spans="1:4" ht="15.75">
      <c r="A1" s="21"/>
      <c r="B1" s="22" t="s">
        <v>35</v>
      </c>
      <c r="C1" s="23"/>
      <c r="D1" s="23"/>
    </row>
    <row r="2" spans="1:4" ht="77.25" customHeight="1">
      <c r="A2" s="150" t="s">
        <v>39</v>
      </c>
      <c r="B2" s="151"/>
      <c r="C2" s="151"/>
      <c r="D2" s="151"/>
    </row>
    <row r="3" spans="1:4" ht="27.75" customHeight="1">
      <c r="A3" s="24" t="s">
        <v>6</v>
      </c>
      <c r="B3" s="24" t="s">
        <v>7</v>
      </c>
      <c r="C3" s="25" t="s">
        <v>8</v>
      </c>
      <c r="D3" s="24" t="s">
        <v>9</v>
      </c>
    </row>
    <row r="4" spans="1:4" ht="15">
      <c r="A4" s="29">
        <v>3</v>
      </c>
      <c r="B4" s="28">
        <v>25900</v>
      </c>
      <c r="C4" s="28">
        <v>33110</v>
      </c>
      <c r="D4" s="28">
        <f t="shared" ref="D4:D10" si="0">ROUNDUP((C4-B4)/6,0)</f>
        <v>1202</v>
      </c>
    </row>
    <row r="5" spans="1:4" ht="15">
      <c r="A5" s="29">
        <v>4</v>
      </c>
      <c r="B5" s="28">
        <v>27043</v>
      </c>
      <c r="C5" s="28">
        <v>34613</v>
      </c>
      <c r="D5" s="28">
        <f t="shared" si="0"/>
        <v>1262</v>
      </c>
    </row>
    <row r="6" spans="1:4" ht="15">
      <c r="A6" s="29">
        <v>5</v>
      </c>
      <c r="B6" s="28">
        <v>28665</v>
      </c>
      <c r="C6" s="28">
        <v>36292</v>
      </c>
      <c r="D6" s="28">
        <v>1271</v>
      </c>
    </row>
    <row r="7" spans="1:4" ht="15">
      <c r="A7" s="29">
        <v>6</v>
      </c>
      <c r="B7" s="28">
        <v>29881</v>
      </c>
      <c r="C7" s="28">
        <v>38154</v>
      </c>
      <c r="D7" s="28">
        <f t="shared" si="0"/>
        <v>1379</v>
      </c>
    </row>
    <row r="8" spans="1:4" ht="15">
      <c r="A8" s="29">
        <v>7</v>
      </c>
      <c r="B8" s="28">
        <v>31605</v>
      </c>
      <c r="C8" s="28">
        <v>40219</v>
      </c>
      <c r="D8" s="28">
        <f t="shared" si="0"/>
        <v>1436</v>
      </c>
    </row>
    <row r="9" spans="1:4" ht="15">
      <c r="A9" s="29">
        <v>8</v>
      </c>
      <c r="B9" s="28">
        <v>33339</v>
      </c>
      <c r="C9" s="28">
        <v>42291</v>
      </c>
      <c r="D9" s="28">
        <f t="shared" si="0"/>
        <v>1492</v>
      </c>
    </row>
    <row r="10" spans="1:4" ht="15">
      <c r="A10" s="29">
        <v>9</v>
      </c>
      <c r="B10" s="28">
        <v>35244</v>
      </c>
      <c r="C10" s="28">
        <v>44542</v>
      </c>
      <c r="D10" s="28">
        <f t="shared" si="0"/>
        <v>1550</v>
      </c>
    </row>
    <row r="11" spans="1:4" ht="15">
      <c r="A11" s="29">
        <v>10</v>
      </c>
      <c r="B11" s="28">
        <v>37143</v>
      </c>
      <c r="C11" s="28">
        <v>47014</v>
      </c>
      <c r="D11" s="28">
        <v>1645</v>
      </c>
    </row>
    <row r="12" spans="1:4" ht="15">
      <c r="A12" s="29">
        <v>11</v>
      </c>
      <c r="B12" s="28">
        <v>39396</v>
      </c>
      <c r="C12" s="28">
        <v>49623</v>
      </c>
      <c r="D12" s="28">
        <f t="shared" ref="D12:D30" si="1">ROUNDUP((C12-B12)/6,0)</f>
        <v>1705</v>
      </c>
    </row>
    <row r="13" spans="1:4" ht="15">
      <c r="A13" s="29">
        <v>12</v>
      </c>
      <c r="B13" s="28">
        <v>41475</v>
      </c>
      <c r="C13" s="28">
        <v>52226</v>
      </c>
      <c r="D13" s="28">
        <f t="shared" si="1"/>
        <v>1792</v>
      </c>
    </row>
    <row r="14" spans="1:4" ht="15">
      <c r="A14" s="29">
        <v>13</v>
      </c>
      <c r="B14" s="28">
        <v>43888</v>
      </c>
      <c r="C14" s="28">
        <v>55128</v>
      </c>
      <c r="D14" s="28">
        <v>1873</v>
      </c>
    </row>
    <row r="15" spans="1:4" ht="15">
      <c r="A15" s="29">
        <v>14</v>
      </c>
      <c r="B15" s="28">
        <v>46495</v>
      </c>
      <c r="C15" s="28">
        <v>58160</v>
      </c>
      <c r="D15" s="28">
        <v>1944</v>
      </c>
    </row>
    <row r="16" spans="1:4" ht="15">
      <c r="A16" s="29">
        <v>15</v>
      </c>
      <c r="B16" s="28">
        <v>49083</v>
      </c>
      <c r="C16" s="28">
        <v>61300</v>
      </c>
      <c r="D16" s="28">
        <v>2036</v>
      </c>
    </row>
    <row r="17" spans="1:4" ht="15">
      <c r="A17" s="29">
        <v>16</v>
      </c>
      <c r="B17" s="28">
        <v>51849</v>
      </c>
      <c r="C17" s="28">
        <v>64570</v>
      </c>
      <c r="D17" s="28">
        <v>2120</v>
      </c>
    </row>
    <row r="18" spans="1:4" ht="15">
      <c r="A18" s="29">
        <v>17</v>
      </c>
      <c r="B18" s="28">
        <v>54791</v>
      </c>
      <c r="C18" s="28">
        <v>68131</v>
      </c>
      <c r="D18" s="28">
        <v>2223</v>
      </c>
    </row>
    <row r="19" spans="1:4" ht="15">
      <c r="A19" s="29">
        <v>18</v>
      </c>
      <c r="B19" s="28">
        <v>55082</v>
      </c>
      <c r="C19" s="28">
        <v>68351</v>
      </c>
      <c r="D19" s="28">
        <f t="shared" si="1"/>
        <v>2212</v>
      </c>
    </row>
    <row r="20" spans="1:4" ht="15">
      <c r="A20" s="29">
        <v>19</v>
      </c>
      <c r="B20" s="28">
        <v>58036</v>
      </c>
      <c r="C20" s="28">
        <v>71905</v>
      </c>
      <c r="D20" s="28">
        <f t="shared" si="1"/>
        <v>2312</v>
      </c>
    </row>
    <row r="21" spans="1:4" ht="15">
      <c r="A21" s="29">
        <v>20</v>
      </c>
      <c r="B21" s="28">
        <v>60994</v>
      </c>
      <c r="C21" s="28">
        <v>75511</v>
      </c>
      <c r="D21" s="28">
        <f t="shared" si="1"/>
        <v>2420</v>
      </c>
    </row>
    <row r="22" spans="1:4" ht="15">
      <c r="A22" s="29">
        <v>21</v>
      </c>
      <c r="B22" s="28">
        <v>64284</v>
      </c>
      <c r="C22" s="28">
        <v>79412</v>
      </c>
      <c r="D22" s="28">
        <v>2521</v>
      </c>
    </row>
    <row r="23" spans="1:4" ht="15">
      <c r="A23" s="29">
        <v>22</v>
      </c>
      <c r="B23" s="28">
        <v>67739</v>
      </c>
      <c r="C23" s="28">
        <v>83583</v>
      </c>
      <c r="D23" s="28">
        <f t="shared" si="1"/>
        <v>2641</v>
      </c>
    </row>
    <row r="24" spans="1:4" ht="15">
      <c r="A24" s="29">
        <v>23</v>
      </c>
      <c r="B24" s="28">
        <v>71211</v>
      </c>
      <c r="C24" s="28">
        <v>88971</v>
      </c>
      <c r="D24" s="28">
        <f t="shared" si="1"/>
        <v>2960</v>
      </c>
    </row>
    <row r="25" spans="1:4" ht="15">
      <c r="A25" s="27" t="s">
        <v>17</v>
      </c>
      <c r="B25" s="28">
        <v>76863</v>
      </c>
      <c r="C25" s="28">
        <v>97157</v>
      </c>
      <c r="D25" s="28">
        <v>3382</v>
      </c>
    </row>
    <row r="26" spans="1:4" ht="15">
      <c r="A26" s="27" t="s">
        <v>18</v>
      </c>
      <c r="B26" s="28">
        <v>85244</v>
      </c>
      <c r="C26" s="28">
        <v>107751</v>
      </c>
      <c r="D26" s="28">
        <v>3751</v>
      </c>
    </row>
    <row r="27" spans="1:4" ht="15">
      <c r="A27" s="27" t="s">
        <v>19</v>
      </c>
      <c r="B27" s="28">
        <v>94609</v>
      </c>
      <c r="C27" s="28">
        <v>119555</v>
      </c>
      <c r="D27" s="28">
        <f t="shared" si="1"/>
        <v>4158</v>
      </c>
    </row>
    <row r="28" spans="1:4" ht="15">
      <c r="A28" s="27" t="s">
        <v>20</v>
      </c>
      <c r="B28" s="28">
        <v>104640</v>
      </c>
      <c r="C28" s="28">
        <v>132054</v>
      </c>
      <c r="D28" s="28">
        <f t="shared" si="1"/>
        <v>4569</v>
      </c>
    </row>
    <row r="29" spans="1:4" ht="15">
      <c r="A29" s="27" t="s">
        <v>21</v>
      </c>
      <c r="B29" s="28">
        <v>116189</v>
      </c>
      <c r="C29" s="28">
        <v>146795</v>
      </c>
      <c r="D29" s="28">
        <f t="shared" si="1"/>
        <v>5101</v>
      </c>
    </row>
    <row r="30" spans="1:4" ht="15">
      <c r="A30" s="27" t="s">
        <v>22</v>
      </c>
      <c r="B30" s="28">
        <v>128643</v>
      </c>
      <c r="C30" s="28">
        <v>161809</v>
      </c>
      <c r="D30" s="28">
        <f t="shared" si="1"/>
        <v>5528</v>
      </c>
    </row>
    <row r="31" spans="1:4" ht="15">
      <c r="A31" s="27" t="s">
        <v>23</v>
      </c>
      <c r="B31" s="28">
        <v>141800</v>
      </c>
      <c r="C31" s="28">
        <v>175618</v>
      </c>
      <c r="D31" s="28">
        <v>5636</v>
      </c>
    </row>
    <row r="32" spans="1:4" ht="15">
      <c r="A32" s="27" t="s">
        <v>24</v>
      </c>
      <c r="B32" s="28">
        <v>119558</v>
      </c>
      <c r="C32" s="28"/>
      <c r="D32" s="28"/>
    </row>
  </sheetData>
  <mergeCells count="1">
    <mergeCell ref="A2:D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workbookViewId="0">
      <pane ySplit="3" topLeftCell="A4" activePane="bottomLeft" state="frozen"/>
      <selection pane="bottomLeft" activeCell="D4" sqref="D4"/>
    </sheetView>
  </sheetViews>
  <sheetFormatPr defaultRowHeight="12.75"/>
  <cols>
    <col min="2" max="2" width="11.85546875" customWidth="1"/>
    <col min="3" max="3" width="11.5703125" bestFit="1" customWidth="1"/>
  </cols>
  <sheetData>
    <row r="1" spans="1:4" ht="15.75">
      <c r="A1" s="21"/>
      <c r="B1" s="22" t="s">
        <v>34</v>
      </c>
      <c r="C1" s="23"/>
      <c r="D1" s="23"/>
    </row>
    <row r="2" spans="1:4" ht="80.25" customHeight="1">
      <c r="A2" s="150" t="s">
        <v>39</v>
      </c>
      <c r="B2" s="151"/>
      <c r="C2" s="151"/>
      <c r="D2" s="151"/>
    </row>
    <row r="3" spans="1:4" ht="27.75" customHeight="1">
      <c r="A3" s="24" t="s">
        <v>6</v>
      </c>
      <c r="B3" s="24" t="s">
        <v>7</v>
      </c>
      <c r="C3" s="25" t="s">
        <v>8</v>
      </c>
      <c r="D3" s="24" t="s">
        <v>9</v>
      </c>
    </row>
    <row r="4" spans="1:4" ht="15">
      <c r="A4" s="29">
        <v>3</v>
      </c>
      <c r="B4" s="28">
        <v>24894</v>
      </c>
      <c r="C4" s="28">
        <v>31824</v>
      </c>
      <c r="D4" s="28">
        <f>ROUNDUP((C4-B4)/6,0)</f>
        <v>1155</v>
      </c>
    </row>
    <row r="5" spans="1:4" ht="15">
      <c r="A5" s="29">
        <v>4</v>
      </c>
      <c r="B5" s="28">
        <v>25993</v>
      </c>
      <c r="C5" s="28">
        <v>33269</v>
      </c>
      <c r="D5" s="28">
        <f t="shared" ref="D5:D31" si="0">ROUNDUP((C5-B5)/6,0)</f>
        <v>1213</v>
      </c>
    </row>
    <row r="6" spans="1:4" ht="15">
      <c r="A6" s="29">
        <v>5</v>
      </c>
      <c r="B6" s="28">
        <v>27552</v>
      </c>
      <c r="C6" s="28">
        <v>34883</v>
      </c>
      <c r="D6" s="28">
        <f t="shared" si="0"/>
        <v>1222</v>
      </c>
    </row>
    <row r="7" spans="1:4" ht="15">
      <c r="A7" s="29">
        <v>6</v>
      </c>
      <c r="B7" s="28">
        <v>28721</v>
      </c>
      <c r="C7" s="28">
        <v>36672</v>
      </c>
      <c r="D7" s="28">
        <f t="shared" si="0"/>
        <v>1326</v>
      </c>
    </row>
    <row r="8" spans="1:4" ht="15">
      <c r="A8" s="29">
        <v>7</v>
      </c>
      <c r="B8" s="28">
        <v>30378</v>
      </c>
      <c r="C8" s="28">
        <v>38657</v>
      </c>
      <c r="D8" s="28">
        <f t="shared" si="0"/>
        <v>1380</v>
      </c>
    </row>
    <row r="9" spans="1:4" ht="15">
      <c r="A9" s="29">
        <v>8</v>
      </c>
      <c r="B9" s="28">
        <v>32044</v>
      </c>
      <c r="C9" s="28">
        <v>40649</v>
      </c>
      <c r="D9" s="28">
        <f t="shared" si="0"/>
        <v>1435</v>
      </c>
    </row>
    <row r="10" spans="1:4" ht="15">
      <c r="A10" s="29">
        <v>9</v>
      </c>
      <c r="B10" s="28">
        <v>33875</v>
      </c>
      <c r="C10" s="28">
        <v>42812</v>
      </c>
      <c r="D10" s="28">
        <f t="shared" si="0"/>
        <v>1490</v>
      </c>
    </row>
    <row r="11" spans="1:4" ht="15">
      <c r="A11" s="29">
        <v>10</v>
      </c>
      <c r="B11" s="28">
        <v>35701</v>
      </c>
      <c r="C11" s="28">
        <v>45188</v>
      </c>
      <c r="D11" s="28">
        <f t="shared" si="0"/>
        <v>1582</v>
      </c>
    </row>
    <row r="12" spans="1:4" ht="15">
      <c r="A12" s="29">
        <v>11</v>
      </c>
      <c r="B12" s="28">
        <v>37866</v>
      </c>
      <c r="C12" s="28">
        <v>47696</v>
      </c>
      <c r="D12" s="28">
        <f t="shared" si="0"/>
        <v>1639</v>
      </c>
    </row>
    <row r="13" spans="1:4" ht="15">
      <c r="A13" s="29">
        <v>12</v>
      </c>
      <c r="B13" s="28">
        <v>39864</v>
      </c>
      <c r="C13" s="28">
        <v>50198</v>
      </c>
      <c r="D13" s="28">
        <f t="shared" si="0"/>
        <v>1723</v>
      </c>
    </row>
    <row r="14" spans="1:4" ht="15">
      <c r="A14" s="29">
        <v>13</v>
      </c>
      <c r="B14" s="28">
        <v>42184</v>
      </c>
      <c r="C14" s="28">
        <v>52987</v>
      </c>
      <c r="D14" s="28">
        <f t="shared" si="0"/>
        <v>1801</v>
      </c>
    </row>
    <row r="15" spans="1:4" ht="15">
      <c r="A15" s="29">
        <v>14</v>
      </c>
      <c r="B15" s="28">
        <v>44690</v>
      </c>
      <c r="C15" s="28">
        <v>55902</v>
      </c>
      <c r="D15" s="28">
        <f t="shared" si="0"/>
        <v>1869</v>
      </c>
    </row>
    <row r="16" spans="1:4" ht="15">
      <c r="A16" s="29">
        <v>15</v>
      </c>
      <c r="B16" s="28">
        <v>47177</v>
      </c>
      <c r="C16" s="28">
        <v>58920</v>
      </c>
      <c r="D16" s="28">
        <f t="shared" si="0"/>
        <v>1958</v>
      </c>
    </row>
    <row r="17" spans="1:4" ht="15">
      <c r="A17" s="29">
        <v>16</v>
      </c>
      <c r="B17" s="28">
        <v>49836</v>
      </c>
      <c r="C17" s="28">
        <v>62063</v>
      </c>
      <c r="D17" s="28">
        <f t="shared" si="0"/>
        <v>2038</v>
      </c>
    </row>
    <row r="18" spans="1:4" ht="15">
      <c r="A18" s="29">
        <v>17</v>
      </c>
      <c r="B18" s="28">
        <v>52663</v>
      </c>
      <c r="C18" s="28">
        <v>65485</v>
      </c>
      <c r="D18" s="28">
        <f t="shared" si="0"/>
        <v>2137</v>
      </c>
    </row>
    <row r="19" spans="1:4" ht="15">
      <c r="A19" s="29">
        <v>18</v>
      </c>
      <c r="B19" s="28">
        <v>52943</v>
      </c>
      <c r="C19" s="28">
        <v>65697</v>
      </c>
      <c r="D19" s="28">
        <f t="shared" si="0"/>
        <v>2126</v>
      </c>
    </row>
    <row r="20" spans="1:4" ht="15">
      <c r="A20" s="29">
        <v>19</v>
      </c>
      <c r="B20" s="28">
        <v>55782</v>
      </c>
      <c r="C20" s="28">
        <v>69113</v>
      </c>
      <c r="D20" s="28">
        <f t="shared" si="0"/>
        <v>2222</v>
      </c>
    </row>
    <row r="21" spans="1:4" ht="15">
      <c r="A21" s="29">
        <v>20</v>
      </c>
      <c r="B21" s="28">
        <v>58626</v>
      </c>
      <c r="C21" s="28">
        <v>72579</v>
      </c>
      <c r="D21" s="28">
        <f t="shared" si="0"/>
        <v>2326</v>
      </c>
    </row>
    <row r="22" spans="1:4" ht="15">
      <c r="A22" s="29">
        <v>21</v>
      </c>
      <c r="B22" s="28">
        <v>61788</v>
      </c>
      <c r="C22" s="28">
        <v>76328</v>
      </c>
      <c r="D22" s="28">
        <f t="shared" si="0"/>
        <v>2424</v>
      </c>
    </row>
    <row r="23" spans="1:4" ht="15">
      <c r="A23" s="29">
        <v>22</v>
      </c>
      <c r="B23" s="28">
        <v>65109</v>
      </c>
      <c r="C23" s="28">
        <v>80337</v>
      </c>
      <c r="D23" s="28">
        <f t="shared" si="0"/>
        <v>2538</v>
      </c>
    </row>
    <row r="24" spans="1:4" ht="15">
      <c r="A24" s="29">
        <v>23</v>
      </c>
      <c r="B24" s="28">
        <v>68446</v>
      </c>
      <c r="C24" s="28">
        <v>85516</v>
      </c>
      <c r="D24" s="28">
        <f t="shared" si="0"/>
        <v>2845</v>
      </c>
    </row>
    <row r="25" spans="1:4" ht="15">
      <c r="A25" s="27" t="s">
        <v>17</v>
      </c>
      <c r="B25" s="28">
        <v>73878</v>
      </c>
      <c r="C25" s="28">
        <v>93384</v>
      </c>
      <c r="D25" s="28">
        <f t="shared" si="0"/>
        <v>3251</v>
      </c>
    </row>
    <row r="26" spans="1:4" ht="15">
      <c r="A26" s="27" t="s">
        <v>18</v>
      </c>
      <c r="B26" s="28">
        <v>81934</v>
      </c>
      <c r="C26" s="28">
        <v>103567</v>
      </c>
      <c r="D26" s="28">
        <f>ROUNDUP((C26-B26)/6,0)</f>
        <v>3606</v>
      </c>
    </row>
    <row r="27" spans="1:4" ht="15">
      <c r="A27" s="27" t="s">
        <v>19</v>
      </c>
      <c r="B27" s="28">
        <v>90935</v>
      </c>
      <c r="C27" s="28">
        <v>114913</v>
      </c>
      <c r="D27" s="28">
        <f t="shared" si="0"/>
        <v>3997</v>
      </c>
    </row>
    <row r="28" spans="1:4" ht="15">
      <c r="A28" s="27" t="s">
        <v>20</v>
      </c>
      <c r="B28" s="28">
        <v>100577</v>
      </c>
      <c r="C28" s="28">
        <v>126926</v>
      </c>
      <c r="D28" s="28">
        <f t="shared" si="0"/>
        <v>4392</v>
      </c>
    </row>
    <row r="29" spans="1:4" ht="15">
      <c r="A29" s="27" t="s">
        <v>21</v>
      </c>
      <c r="B29" s="28">
        <v>111677</v>
      </c>
      <c r="C29" s="28">
        <v>141095</v>
      </c>
      <c r="D29" s="28">
        <f t="shared" si="0"/>
        <v>4903</v>
      </c>
    </row>
    <row r="30" spans="1:4" ht="15">
      <c r="A30" s="27" t="s">
        <v>22</v>
      </c>
      <c r="B30" s="28">
        <v>123648</v>
      </c>
      <c r="C30" s="28">
        <v>155526</v>
      </c>
      <c r="D30" s="28">
        <f t="shared" si="0"/>
        <v>5313</v>
      </c>
    </row>
    <row r="31" spans="1:4" ht="15">
      <c r="A31" s="27" t="s">
        <v>23</v>
      </c>
      <c r="B31" s="28">
        <v>136294</v>
      </c>
      <c r="C31" s="28">
        <v>168799</v>
      </c>
      <c r="D31" s="28">
        <f t="shared" si="0"/>
        <v>5418</v>
      </c>
    </row>
    <row r="32" spans="1:4" ht="15">
      <c r="A32" s="27" t="s">
        <v>24</v>
      </c>
      <c r="B32" s="28">
        <v>114915</v>
      </c>
      <c r="C32" s="28"/>
      <c r="D32" s="28"/>
    </row>
  </sheetData>
  <mergeCells count="1">
    <mergeCell ref="A2:D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workbookViewId="0">
      <pane ySplit="3" topLeftCell="A4" activePane="bottomLeft" state="frozen"/>
      <selection pane="bottomLeft" activeCell="D4" sqref="D4"/>
    </sheetView>
  </sheetViews>
  <sheetFormatPr defaultRowHeight="12.75"/>
  <cols>
    <col min="2" max="2" width="11.85546875" customWidth="1"/>
    <col min="3" max="3" width="11.5703125" bestFit="1" customWidth="1"/>
  </cols>
  <sheetData>
    <row r="1" spans="1:4" ht="15.75">
      <c r="A1" s="21"/>
      <c r="B1" s="22" t="s">
        <v>36</v>
      </c>
      <c r="C1" s="23"/>
      <c r="D1" s="23"/>
    </row>
    <row r="2" spans="1:4" ht="75.75" customHeight="1">
      <c r="A2" s="150" t="s">
        <v>39</v>
      </c>
      <c r="B2" s="151"/>
      <c r="C2" s="151"/>
      <c r="D2" s="151"/>
    </row>
    <row r="3" spans="1:4" ht="27.75" customHeight="1">
      <c r="A3" s="24" t="s">
        <v>6</v>
      </c>
      <c r="B3" s="24" t="s">
        <v>7</v>
      </c>
      <c r="C3" s="25" t="s">
        <v>8</v>
      </c>
      <c r="D3" s="24" t="s">
        <v>9</v>
      </c>
    </row>
    <row r="4" spans="1:4" ht="15">
      <c r="A4" s="29">
        <v>3</v>
      </c>
      <c r="B4" s="28">
        <v>26682</v>
      </c>
      <c r="C4" s="28">
        <v>34110</v>
      </c>
      <c r="D4" s="28">
        <f>ROUNDUP((C4-B4)/6,0)</f>
        <v>1238</v>
      </c>
    </row>
    <row r="5" spans="1:4" ht="15">
      <c r="A5" s="29">
        <v>4</v>
      </c>
      <c r="B5" s="28">
        <v>27860</v>
      </c>
      <c r="C5" s="28">
        <v>35658</v>
      </c>
      <c r="D5" s="28">
        <f t="shared" ref="D5:D31" si="0">ROUNDUP((C5-B5)/6,0)</f>
        <v>1300</v>
      </c>
    </row>
    <row r="6" spans="1:4" ht="15">
      <c r="A6" s="29">
        <v>5</v>
      </c>
      <c r="B6" s="28">
        <v>29531</v>
      </c>
      <c r="C6" s="28">
        <v>37388</v>
      </c>
      <c r="D6" s="28">
        <f t="shared" si="0"/>
        <v>1310</v>
      </c>
    </row>
    <row r="7" spans="1:4" ht="15">
      <c r="A7" s="29">
        <v>6</v>
      </c>
      <c r="B7" s="28">
        <v>30783</v>
      </c>
      <c r="C7" s="28">
        <v>39306</v>
      </c>
      <c r="D7" s="28">
        <f t="shared" si="0"/>
        <v>1421</v>
      </c>
    </row>
    <row r="8" spans="1:4" ht="15">
      <c r="A8" s="29">
        <v>7</v>
      </c>
      <c r="B8" s="28">
        <v>32559</v>
      </c>
      <c r="C8" s="28">
        <v>41434</v>
      </c>
      <c r="D8" s="28">
        <f t="shared" si="0"/>
        <v>1480</v>
      </c>
    </row>
    <row r="9" spans="1:4" ht="15">
      <c r="A9" s="29">
        <v>8</v>
      </c>
      <c r="B9" s="28">
        <v>34346</v>
      </c>
      <c r="C9" s="28">
        <v>43568</v>
      </c>
      <c r="D9" s="28">
        <f t="shared" si="0"/>
        <v>1537</v>
      </c>
    </row>
    <row r="10" spans="1:4" ht="15">
      <c r="A10" s="29">
        <v>9</v>
      </c>
      <c r="B10" s="28">
        <v>36308</v>
      </c>
      <c r="C10" s="28">
        <v>45887</v>
      </c>
      <c r="D10" s="28">
        <f t="shared" si="0"/>
        <v>1597</v>
      </c>
    </row>
    <row r="11" spans="1:4" ht="15">
      <c r="A11" s="29">
        <v>10</v>
      </c>
      <c r="B11" s="28">
        <v>38265</v>
      </c>
      <c r="C11" s="28">
        <v>48434</v>
      </c>
      <c r="D11" s="28">
        <f t="shared" si="0"/>
        <v>1695</v>
      </c>
    </row>
    <row r="12" spans="1:4" ht="15">
      <c r="A12" s="29">
        <v>11</v>
      </c>
      <c r="B12" s="28">
        <v>40586</v>
      </c>
      <c r="C12" s="28">
        <v>51122</v>
      </c>
      <c r="D12" s="28">
        <f t="shared" si="0"/>
        <v>1756</v>
      </c>
    </row>
    <row r="13" spans="1:4" ht="15">
      <c r="A13" s="29">
        <v>12</v>
      </c>
      <c r="B13" s="28">
        <v>42728</v>
      </c>
      <c r="C13" s="28">
        <v>53803</v>
      </c>
      <c r="D13" s="28">
        <f t="shared" si="0"/>
        <v>1846</v>
      </c>
    </row>
    <row r="14" spans="1:4" ht="15">
      <c r="A14" s="29">
        <v>13</v>
      </c>
      <c r="B14" s="28">
        <v>45213</v>
      </c>
      <c r="C14" s="28">
        <v>56793</v>
      </c>
      <c r="D14" s="28">
        <f t="shared" si="0"/>
        <v>1930</v>
      </c>
    </row>
    <row r="15" spans="1:4" ht="15">
      <c r="A15" s="29">
        <v>14</v>
      </c>
      <c r="B15" s="28">
        <v>47899</v>
      </c>
      <c r="C15" s="28">
        <v>59916</v>
      </c>
      <c r="D15" s="28">
        <f t="shared" si="0"/>
        <v>2003</v>
      </c>
    </row>
    <row r="16" spans="1:4" ht="15">
      <c r="A16" s="29">
        <v>15</v>
      </c>
      <c r="B16" s="28">
        <v>50565</v>
      </c>
      <c r="C16" s="28">
        <v>63151</v>
      </c>
      <c r="D16" s="28">
        <f t="shared" si="0"/>
        <v>2098</v>
      </c>
    </row>
    <row r="17" spans="1:4" ht="15">
      <c r="A17" s="29">
        <v>16</v>
      </c>
      <c r="B17" s="28">
        <v>53415</v>
      </c>
      <c r="C17" s="28">
        <v>66520</v>
      </c>
      <c r="D17" s="28">
        <f t="shared" si="0"/>
        <v>2185</v>
      </c>
    </row>
    <row r="18" spans="1:4" ht="15">
      <c r="A18" s="29">
        <v>17</v>
      </c>
      <c r="B18" s="28">
        <v>56446</v>
      </c>
      <c r="C18" s="28">
        <v>70189</v>
      </c>
      <c r="D18" s="28">
        <f t="shared" si="0"/>
        <v>2291</v>
      </c>
    </row>
    <row r="19" spans="1:4" ht="15">
      <c r="A19" s="29">
        <v>18</v>
      </c>
      <c r="B19" s="28">
        <v>56745</v>
      </c>
      <c r="C19" s="28">
        <v>70415</v>
      </c>
      <c r="D19" s="28">
        <f t="shared" si="0"/>
        <v>2279</v>
      </c>
    </row>
    <row r="20" spans="1:4" ht="15">
      <c r="A20" s="29">
        <v>19</v>
      </c>
      <c r="B20" s="28">
        <v>59789</v>
      </c>
      <c r="C20" s="28">
        <v>74077</v>
      </c>
      <c r="D20" s="28">
        <f t="shared" si="0"/>
        <v>2382</v>
      </c>
    </row>
    <row r="21" spans="1:4" ht="15">
      <c r="A21" s="29">
        <v>20</v>
      </c>
      <c r="B21" s="28">
        <v>62836</v>
      </c>
      <c r="C21" s="28">
        <v>77791</v>
      </c>
      <c r="D21" s="28">
        <f t="shared" si="0"/>
        <v>2493</v>
      </c>
    </row>
    <row r="22" spans="1:4" ht="15">
      <c r="A22" s="29">
        <v>21</v>
      </c>
      <c r="B22" s="28">
        <v>66225</v>
      </c>
      <c r="C22" s="28">
        <v>81810</v>
      </c>
      <c r="D22" s="28">
        <f t="shared" si="0"/>
        <v>2598</v>
      </c>
    </row>
    <row r="23" spans="1:4" ht="15">
      <c r="A23" s="29">
        <v>22</v>
      </c>
      <c r="B23" s="28">
        <v>69785</v>
      </c>
      <c r="C23" s="28">
        <v>86107</v>
      </c>
      <c r="D23" s="28">
        <f t="shared" si="0"/>
        <v>2721</v>
      </c>
    </row>
    <row r="24" spans="1:4" ht="15">
      <c r="A24" s="29">
        <v>23</v>
      </c>
      <c r="B24" s="28">
        <v>73362</v>
      </c>
      <c r="C24" s="28">
        <v>91658</v>
      </c>
      <c r="D24" s="28">
        <f t="shared" si="0"/>
        <v>3050</v>
      </c>
    </row>
    <row r="25" spans="1:4" ht="15">
      <c r="A25" s="27" t="s">
        <v>17</v>
      </c>
      <c r="B25" s="28">
        <v>79184</v>
      </c>
      <c r="C25" s="28">
        <v>100091</v>
      </c>
      <c r="D25" s="28">
        <f t="shared" si="0"/>
        <v>3485</v>
      </c>
    </row>
    <row r="26" spans="1:4" ht="15">
      <c r="A26" s="27" t="s">
        <v>18</v>
      </c>
      <c r="B26" s="28">
        <v>87818</v>
      </c>
      <c r="C26" s="28">
        <v>111005</v>
      </c>
      <c r="D26" s="28">
        <f>ROUNDUP((C26-B26)/6,0)</f>
        <v>3865</v>
      </c>
    </row>
    <row r="27" spans="1:4" ht="15">
      <c r="A27" s="27" t="s">
        <v>19</v>
      </c>
      <c r="B27" s="28">
        <v>97466</v>
      </c>
      <c r="C27" s="28">
        <v>123166</v>
      </c>
      <c r="D27" s="28">
        <f t="shared" si="0"/>
        <v>4284</v>
      </c>
    </row>
    <row r="28" spans="1:4" ht="15">
      <c r="A28" s="27" t="s">
        <v>20</v>
      </c>
      <c r="B28" s="28">
        <v>107800</v>
      </c>
      <c r="C28" s="28">
        <v>136042</v>
      </c>
      <c r="D28" s="28">
        <f t="shared" si="0"/>
        <v>4707</v>
      </c>
    </row>
    <row r="29" spans="1:4" ht="15">
      <c r="A29" s="27" t="s">
        <v>21</v>
      </c>
      <c r="B29" s="28">
        <v>119698</v>
      </c>
      <c r="C29" s="28">
        <v>151228</v>
      </c>
      <c r="D29" s="28">
        <f t="shared" si="0"/>
        <v>5255</v>
      </c>
    </row>
    <row r="30" spans="1:4" ht="15">
      <c r="A30" s="27" t="s">
        <v>22</v>
      </c>
      <c r="B30" s="28">
        <v>132528</v>
      </c>
      <c r="C30" s="28">
        <v>166696</v>
      </c>
      <c r="D30" s="28">
        <f t="shared" si="0"/>
        <v>5695</v>
      </c>
    </row>
    <row r="31" spans="1:4" ht="15">
      <c r="A31" s="27" t="s">
        <v>23</v>
      </c>
      <c r="B31" s="28">
        <v>146082</v>
      </c>
      <c r="C31" s="28">
        <v>180922</v>
      </c>
      <c r="D31" s="28">
        <f t="shared" si="0"/>
        <v>5807</v>
      </c>
    </row>
    <row r="32" spans="1:4" ht="15">
      <c r="A32" s="27" t="s">
        <v>24</v>
      </c>
      <c r="B32" s="28">
        <v>123169</v>
      </c>
      <c r="C32" s="28"/>
      <c r="D32" s="28"/>
    </row>
  </sheetData>
  <mergeCells count="1">
    <mergeCell ref="A2:D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1"/>
  <sheetViews>
    <sheetView workbookViewId="0">
      <selection activeCell="I17" sqref="I17"/>
    </sheetView>
  </sheetViews>
  <sheetFormatPr defaultRowHeight="12.75"/>
  <cols>
    <col min="2" max="2" width="11.85546875" customWidth="1"/>
    <col min="3" max="3" width="11.5703125" bestFit="1" customWidth="1"/>
  </cols>
  <sheetData>
    <row r="1" spans="1:5" ht="15.75">
      <c r="A1" s="21"/>
      <c r="B1" s="22" t="s">
        <v>37</v>
      </c>
      <c r="C1" s="23"/>
      <c r="D1" s="23"/>
      <c r="E1" s="23"/>
    </row>
    <row r="2" spans="1:5" ht="15">
      <c r="A2" s="21"/>
      <c r="B2" s="23"/>
      <c r="C2" s="23"/>
      <c r="D2" s="23"/>
      <c r="E2" s="23"/>
    </row>
    <row r="3" spans="1:5" ht="60">
      <c r="A3" s="24" t="s">
        <v>6</v>
      </c>
      <c r="B3" s="24" t="s">
        <v>7</v>
      </c>
      <c r="C3" s="25" t="s">
        <v>8</v>
      </c>
      <c r="D3" s="24" t="s">
        <v>9</v>
      </c>
      <c r="E3" s="26" t="s">
        <v>14</v>
      </c>
    </row>
    <row r="4" spans="1:5" ht="15">
      <c r="A4" s="27">
        <v>1</v>
      </c>
      <c r="B4" s="28">
        <v>23312</v>
      </c>
      <c r="C4" s="28">
        <v>30083</v>
      </c>
      <c r="D4" s="28">
        <v>968</v>
      </c>
      <c r="E4" s="28">
        <v>963</v>
      </c>
    </row>
    <row r="5" spans="1:5" ht="15">
      <c r="A5" s="29">
        <v>2</v>
      </c>
      <c r="B5" s="28">
        <v>24196</v>
      </c>
      <c r="C5" s="28">
        <v>31299</v>
      </c>
      <c r="D5" s="28">
        <v>1014</v>
      </c>
      <c r="E5" s="28">
        <v>1019</v>
      </c>
    </row>
    <row r="6" spans="1:5" ht="15">
      <c r="A6" s="29">
        <v>3</v>
      </c>
      <c r="B6" s="28">
        <v>25381</v>
      </c>
      <c r="C6" s="28">
        <v>32826</v>
      </c>
      <c r="D6" s="28">
        <v>1064</v>
      </c>
      <c r="E6" s="28">
        <v>1061</v>
      </c>
    </row>
    <row r="7" spans="1:5" ht="15">
      <c r="A7" s="29">
        <v>4</v>
      </c>
      <c r="B7" s="28">
        <v>26520</v>
      </c>
      <c r="C7" s="28">
        <v>34355</v>
      </c>
      <c r="D7" s="28">
        <v>1116</v>
      </c>
      <c r="E7" s="28">
        <v>1139</v>
      </c>
    </row>
    <row r="8" spans="1:5" ht="15">
      <c r="A8" s="29">
        <v>5</v>
      </c>
      <c r="B8" s="28">
        <v>27776</v>
      </c>
      <c r="C8" s="28">
        <v>35995</v>
      </c>
      <c r="D8" s="28">
        <v>1175</v>
      </c>
      <c r="E8" s="28">
        <v>1169</v>
      </c>
    </row>
    <row r="9" spans="1:5" ht="15">
      <c r="A9" s="29">
        <v>6</v>
      </c>
      <c r="B9" s="28">
        <v>29266</v>
      </c>
      <c r="C9" s="28">
        <v>37891</v>
      </c>
      <c r="D9" s="28">
        <v>1232</v>
      </c>
      <c r="E9" s="28">
        <v>1233</v>
      </c>
    </row>
    <row r="10" spans="1:5" ht="15">
      <c r="A10" s="29">
        <v>7</v>
      </c>
      <c r="B10" s="28">
        <v>30908</v>
      </c>
      <c r="C10" s="28">
        <v>39941</v>
      </c>
      <c r="D10" s="28">
        <v>1283</v>
      </c>
      <c r="E10" s="28">
        <v>1335</v>
      </c>
    </row>
    <row r="11" spans="1:5" ht="15">
      <c r="A11" s="29">
        <v>8</v>
      </c>
      <c r="B11" s="28">
        <v>32610</v>
      </c>
      <c r="C11" s="28">
        <v>42051</v>
      </c>
      <c r="D11" s="28">
        <v>1328</v>
      </c>
      <c r="E11" s="28">
        <v>1473</v>
      </c>
    </row>
    <row r="12" spans="1:5" ht="15">
      <c r="A12" s="29">
        <v>9</v>
      </c>
      <c r="B12" s="28">
        <v>34427</v>
      </c>
      <c r="C12" s="28">
        <v>44311</v>
      </c>
      <c r="D12" s="28">
        <v>1376</v>
      </c>
      <c r="E12" s="28">
        <v>1628</v>
      </c>
    </row>
    <row r="13" spans="1:5" ht="15">
      <c r="A13" s="29">
        <v>10</v>
      </c>
      <c r="B13" s="28">
        <v>36379</v>
      </c>
      <c r="C13" s="28">
        <v>46772</v>
      </c>
      <c r="D13" s="28">
        <v>1437</v>
      </c>
      <c r="E13" s="28">
        <v>1771</v>
      </c>
    </row>
    <row r="14" spans="1:5" ht="15">
      <c r="A14" s="29">
        <v>11</v>
      </c>
      <c r="B14" s="28">
        <v>38464</v>
      </c>
      <c r="C14" s="28">
        <v>49417</v>
      </c>
      <c r="D14" s="28">
        <v>1531</v>
      </c>
      <c r="E14" s="28">
        <v>1767</v>
      </c>
    </row>
    <row r="15" spans="1:5" ht="15">
      <c r="A15" s="29">
        <v>12</v>
      </c>
      <c r="B15" s="28">
        <v>40622</v>
      </c>
      <c r="C15" s="28">
        <v>52039</v>
      </c>
      <c r="D15" s="28">
        <v>1583</v>
      </c>
      <c r="E15" s="28">
        <v>1919</v>
      </c>
    </row>
    <row r="16" spans="1:5" ht="15">
      <c r="A16" s="29">
        <v>13</v>
      </c>
      <c r="B16" s="28">
        <v>42986</v>
      </c>
      <c r="C16" s="28">
        <v>55008</v>
      </c>
      <c r="D16" s="28">
        <v>1647</v>
      </c>
      <c r="E16" s="28">
        <v>2140</v>
      </c>
    </row>
    <row r="17" spans="1:5" ht="15">
      <c r="A17" s="29">
        <v>14</v>
      </c>
      <c r="B17" s="28">
        <v>45455</v>
      </c>
      <c r="C17" s="28">
        <v>58028</v>
      </c>
      <c r="D17" s="28">
        <v>1759</v>
      </c>
      <c r="E17" s="28">
        <v>2019</v>
      </c>
    </row>
    <row r="18" spans="1:5" ht="15">
      <c r="A18" s="29">
        <v>15</v>
      </c>
      <c r="B18" s="28">
        <v>48027</v>
      </c>
      <c r="C18" s="28">
        <v>61229</v>
      </c>
      <c r="D18" s="28">
        <v>1824</v>
      </c>
      <c r="E18" s="28">
        <v>2258</v>
      </c>
    </row>
    <row r="19" spans="1:5" ht="15">
      <c r="A19" s="29">
        <v>16</v>
      </c>
      <c r="B19" s="28">
        <v>50722</v>
      </c>
      <c r="C19" s="28">
        <v>64557</v>
      </c>
      <c r="D19" s="28">
        <v>1894</v>
      </c>
      <c r="E19" s="28">
        <v>2471</v>
      </c>
    </row>
    <row r="20" spans="1:5" ht="15">
      <c r="A20" s="29">
        <v>17</v>
      </c>
      <c r="B20" s="28">
        <v>53568</v>
      </c>
      <c r="C20" s="28">
        <v>68192</v>
      </c>
      <c r="D20" s="28">
        <v>1984</v>
      </c>
      <c r="E20" s="28">
        <v>2720</v>
      </c>
    </row>
    <row r="21" spans="1:5" ht="15">
      <c r="A21" s="29">
        <v>18</v>
      </c>
      <c r="B21" s="28">
        <v>56604</v>
      </c>
      <c r="C21" s="28">
        <v>71980</v>
      </c>
      <c r="D21" s="28">
        <v>1944</v>
      </c>
      <c r="E21" s="28">
        <v>3712</v>
      </c>
    </row>
    <row r="22" spans="1:5" ht="15">
      <c r="A22" s="29">
        <v>19</v>
      </c>
      <c r="B22" s="28">
        <v>59671</v>
      </c>
      <c r="C22" s="28">
        <v>75785</v>
      </c>
      <c r="D22" s="28">
        <v>2024</v>
      </c>
      <c r="E22" s="28">
        <v>3970</v>
      </c>
    </row>
    <row r="23" spans="1:5" ht="15">
      <c r="A23" s="29">
        <v>20</v>
      </c>
      <c r="B23" s="28">
        <v>62726</v>
      </c>
      <c r="C23" s="28">
        <v>79577</v>
      </c>
      <c r="D23" s="28">
        <v>2109</v>
      </c>
      <c r="E23" s="28">
        <v>4197</v>
      </c>
    </row>
    <row r="24" spans="1:5" ht="15">
      <c r="A24" s="29">
        <v>21</v>
      </c>
      <c r="B24" s="28">
        <v>66052</v>
      </c>
      <c r="C24" s="28">
        <v>83752</v>
      </c>
      <c r="D24" s="28">
        <v>2202</v>
      </c>
      <c r="E24" s="28">
        <v>4488</v>
      </c>
    </row>
    <row r="25" spans="1:5" ht="15">
      <c r="A25" s="29">
        <v>22</v>
      </c>
      <c r="B25" s="28">
        <v>69603</v>
      </c>
      <c r="C25" s="28">
        <v>88124</v>
      </c>
      <c r="D25" s="28">
        <v>2294</v>
      </c>
      <c r="E25" s="28">
        <v>4757</v>
      </c>
    </row>
    <row r="26" spans="1:5" ht="15">
      <c r="A26" s="29">
        <v>23</v>
      </c>
      <c r="B26" s="28">
        <v>73284</v>
      </c>
      <c r="C26" s="28">
        <v>92693</v>
      </c>
      <c r="D26" s="28">
        <v>2389</v>
      </c>
      <c r="E26" s="28">
        <v>5075</v>
      </c>
    </row>
    <row r="27" spans="1:5" ht="15">
      <c r="A27" s="29">
        <v>24</v>
      </c>
      <c r="B27" s="28">
        <v>77187</v>
      </c>
      <c r="C27" s="28">
        <v>97448</v>
      </c>
      <c r="D27" s="28">
        <v>2481</v>
      </c>
      <c r="E27" s="28">
        <v>5375</v>
      </c>
    </row>
    <row r="28" spans="1:5" ht="15">
      <c r="A28" s="29">
        <v>25</v>
      </c>
      <c r="B28" s="28">
        <v>81446</v>
      </c>
      <c r="C28" s="28">
        <v>102661</v>
      </c>
      <c r="D28" s="28">
        <v>2587</v>
      </c>
      <c r="E28" s="28">
        <v>5693</v>
      </c>
    </row>
    <row r="29" spans="1:5" ht="15">
      <c r="A29" s="29">
        <v>26</v>
      </c>
      <c r="B29" s="28">
        <v>85736</v>
      </c>
      <c r="C29" s="28">
        <v>105681</v>
      </c>
      <c r="D29" s="28">
        <v>2692</v>
      </c>
      <c r="E29" s="28">
        <v>3793</v>
      </c>
    </row>
    <row r="30" spans="1:5" ht="15">
      <c r="A30" s="29">
        <v>27</v>
      </c>
      <c r="B30" s="28">
        <v>90375</v>
      </c>
      <c r="C30" s="28">
        <v>111316</v>
      </c>
      <c r="D30" s="28">
        <v>2834</v>
      </c>
      <c r="E30" s="28">
        <v>3937</v>
      </c>
    </row>
    <row r="31" spans="1:5" ht="15">
      <c r="A31" s="29">
        <v>28</v>
      </c>
      <c r="B31" s="28">
        <v>95136</v>
      </c>
      <c r="C31" s="28">
        <v>116844</v>
      </c>
      <c r="D31" s="28">
        <v>2944</v>
      </c>
      <c r="E31" s="28">
        <v>4044</v>
      </c>
    </row>
    <row r="32" spans="1:5" ht="15">
      <c r="A32" s="29">
        <v>29</v>
      </c>
      <c r="B32" s="28">
        <v>100123</v>
      </c>
      <c r="C32" s="28">
        <v>122623</v>
      </c>
      <c r="D32" s="28">
        <v>3057</v>
      </c>
      <c r="E32" s="28">
        <v>4158</v>
      </c>
    </row>
    <row r="33" spans="1:5" ht="15">
      <c r="A33" s="29">
        <v>30</v>
      </c>
      <c r="B33" s="28">
        <v>105355</v>
      </c>
      <c r="C33" s="28">
        <v>128642</v>
      </c>
      <c r="D33" s="28">
        <v>3170</v>
      </c>
      <c r="E33" s="28">
        <v>4267</v>
      </c>
    </row>
    <row r="34" spans="1:5" ht="15">
      <c r="A34" s="29">
        <v>31</v>
      </c>
      <c r="B34" s="28">
        <v>110970</v>
      </c>
      <c r="C34" s="28">
        <v>135089</v>
      </c>
      <c r="D34" s="28">
        <v>3288</v>
      </c>
      <c r="E34" s="28">
        <v>4391</v>
      </c>
    </row>
    <row r="35" spans="1:5" ht="15">
      <c r="A35" s="29">
        <v>32</v>
      </c>
      <c r="B35" s="28">
        <v>116871</v>
      </c>
      <c r="C35" s="28">
        <v>141764</v>
      </c>
      <c r="D35" s="28">
        <v>3399</v>
      </c>
      <c r="E35" s="28">
        <v>4499</v>
      </c>
    </row>
    <row r="36" spans="1:5" ht="15">
      <c r="A36" s="29">
        <v>33</v>
      </c>
      <c r="B36" s="28">
        <v>123227</v>
      </c>
      <c r="C36" s="28">
        <v>148904</v>
      </c>
      <c r="D36" s="28">
        <v>3511</v>
      </c>
      <c r="E36" s="28">
        <v>4611</v>
      </c>
    </row>
    <row r="37" spans="1:5" ht="15">
      <c r="A37" s="29">
        <v>34</v>
      </c>
      <c r="B37" s="28">
        <v>129791</v>
      </c>
      <c r="C37" s="28">
        <v>156321</v>
      </c>
      <c r="D37" s="28">
        <v>3633</v>
      </c>
      <c r="E37" s="28">
        <v>4732</v>
      </c>
    </row>
    <row r="38" spans="1:5" ht="15">
      <c r="A38" s="29">
        <v>35</v>
      </c>
      <c r="B38" s="28">
        <v>136520</v>
      </c>
      <c r="C38" s="28">
        <v>163868</v>
      </c>
      <c r="D38" s="28">
        <v>3750</v>
      </c>
      <c r="E38" s="28">
        <v>4848</v>
      </c>
    </row>
    <row r="39" spans="1:5" ht="15">
      <c r="A39" s="29">
        <v>36</v>
      </c>
      <c r="B39" s="28">
        <v>143381</v>
      </c>
      <c r="C39" s="28">
        <v>171631</v>
      </c>
      <c r="D39" s="28">
        <v>3879</v>
      </c>
      <c r="E39" s="28">
        <v>4976</v>
      </c>
    </row>
    <row r="40" spans="1:5" ht="15">
      <c r="A40" s="29">
        <v>37</v>
      </c>
      <c r="B40" s="28">
        <v>150907</v>
      </c>
      <c r="C40" s="28">
        <v>180001</v>
      </c>
      <c r="D40" s="28">
        <v>3999</v>
      </c>
      <c r="E40" s="28">
        <v>5100</v>
      </c>
    </row>
    <row r="41" spans="1:5" ht="15">
      <c r="A41" s="29">
        <v>38</v>
      </c>
      <c r="B41" s="28">
        <v>140789</v>
      </c>
      <c r="C41" s="30"/>
      <c r="D41" s="30"/>
      <c r="E41" s="3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Legal Traineeships</vt:lpstr>
      <vt:lpstr>PEF Calculation</vt:lpstr>
      <vt:lpstr>MC Calculation</vt:lpstr>
      <vt:lpstr>PS&amp;T April 2017 Schedule</vt:lpstr>
      <vt:lpstr>PS&amp;T April 2016 RETRO</vt:lpstr>
      <vt:lpstr>MC April 2017 Schedule</vt:lpstr>
      <vt:lpstr>MC April 2016 RETRO</vt:lpstr>
      <vt:lpstr>MC April 2018</vt:lpstr>
      <vt:lpstr>PS&amp;T April 2018</vt:lpstr>
      <vt:lpstr>'Legal Traineeships'!Print_Titles</vt:lpstr>
    </vt:vector>
  </TitlesOfParts>
  <Company>NYS DCS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state</dc:creator>
  <cp:lastModifiedBy>McGlone, Lauren</cp:lastModifiedBy>
  <cp:lastPrinted>2017-07-27T20:27:54Z</cp:lastPrinted>
  <dcterms:created xsi:type="dcterms:W3CDTF">2004-04-01T17:15:20Z</dcterms:created>
  <dcterms:modified xsi:type="dcterms:W3CDTF">2018-04-03T18:03:17Z</dcterms:modified>
</cp:coreProperties>
</file>